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 defaultThemeVersion="124226"/>
  <bookViews>
    <workbookView xWindow="360" yWindow="276" windowWidth="18732" windowHeight="12216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Pol'!$A$1:$U$260</definedName>
    <definedName name="_xlnm.Print_Area" localSheetId="0">Stavba!$A$1:$J$76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/>
  <c r="G12"/>
  <c r="G15"/>
  <c r="G17"/>
  <c r="G20"/>
  <c r="G21"/>
  <c r="G22"/>
  <c r="G24"/>
  <c r="G26"/>
  <c r="G8"/>
  <c r="G255" s="1"/>
  <c r="G29"/>
  <c r="G31"/>
  <c r="G28"/>
  <c r="I48" i="1"/>
  <c r="G34" i="12"/>
  <c r="G37"/>
  <c r="G38"/>
  <c r="G39"/>
  <c r="G40"/>
  <c r="G43"/>
  <c r="G33"/>
  <c r="I49" i="1"/>
  <c r="G47" i="12"/>
  <c r="G46"/>
  <c r="I50" i="1"/>
  <c r="G51" i="12"/>
  <c r="G52"/>
  <c r="G53"/>
  <c r="G54"/>
  <c r="G50"/>
  <c r="I51" i="1"/>
  <c r="G56" i="12"/>
  <c r="G55"/>
  <c r="I52" i="1"/>
  <c r="G64" i="12"/>
  <c r="G63"/>
  <c r="I53" i="1"/>
  <c r="G70" i="12"/>
  <c r="G69"/>
  <c r="I54" i="1"/>
  <c r="G72" i="12"/>
  <c r="G75"/>
  <c r="G78"/>
  <c r="G79"/>
  <c r="G71"/>
  <c r="I55" i="1"/>
  <c r="G82" i="12"/>
  <c r="G96"/>
  <c r="G106"/>
  <c r="G109"/>
  <c r="G110"/>
  <c r="G113"/>
  <c r="G81"/>
  <c r="I56" i="1"/>
  <c r="G117" i="12"/>
  <c r="G116"/>
  <c r="I57" i="1"/>
  <c r="G244" i="12"/>
  <c r="G246"/>
  <c r="G243"/>
  <c r="I73" i="1"/>
  <c r="G120" i="12"/>
  <c r="G126"/>
  <c r="G119"/>
  <c r="I58" i="1"/>
  <c r="G128" i="12"/>
  <c r="G130"/>
  <c r="G132"/>
  <c r="G134"/>
  <c r="G135"/>
  <c r="G127"/>
  <c r="I59" i="1"/>
  <c r="G137" i="12"/>
  <c r="G140"/>
  <c r="G143"/>
  <c r="G144"/>
  <c r="G145"/>
  <c r="G148"/>
  <c r="G151"/>
  <c r="G152"/>
  <c r="G153"/>
  <c r="G136"/>
  <c r="I60" i="1"/>
  <c r="G155" i="12"/>
  <c r="G160"/>
  <c r="G163"/>
  <c r="G164"/>
  <c r="G154"/>
  <c r="I61" i="1"/>
  <c r="G166" i="12"/>
  <c r="G167"/>
  <c r="G165"/>
  <c r="I62" i="1"/>
  <c r="G169" i="12"/>
  <c r="G171"/>
  <c r="G172"/>
  <c r="G173"/>
  <c r="G174"/>
  <c r="G168"/>
  <c r="I63" i="1"/>
  <c r="G176" i="12"/>
  <c r="G175"/>
  <c r="I64" i="1"/>
  <c r="G178" i="12"/>
  <c r="G186"/>
  <c r="G187"/>
  <c r="G188"/>
  <c r="G189"/>
  <c r="G190"/>
  <c r="G192"/>
  <c r="G202"/>
  <c r="G177"/>
  <c r="I65" i="1"/>
  <c r="G204" i="12"/>
  <c r="G203"/>
  <c r="I66" i="1"/>
  <c r="G209" i="12"/>
  <c r="G210"/>
  <c r="G212"/>
  <c r="G208"/>
  <c r="I67" i="1"/>
  <c r="G217" i="12"/>
  <c r="G216"/>
  <c r="I68" i="1"/>
  <c r="G223" i="12"/>
  <c r="G224"/>
  <c r="G222"/>
  <c r="I69" i="1"/>
  <c r="G226" i="12"/>
  <c r="G229"/>
  <c r="G225"/>
  <c r="I70" i="1"/>
  <c r="G240" i="12"/>
  <c r="G239"/>
  <c r="I71" i="1"/>
  <c r="I17"/>
  <c r="G242" i="12"/>
  <c r="I72" i="1"/>
  <c r="I18"/>
  <c r="G250" i="12"/>
  <c r="G251"/>
  <c r="G252"/>
  <c r="G253"/>
  <c r="G249"/>
  <c r="I75" i="1"/>
  <c r="I19"/>
  <c r="G248" i="12"/>
  <c r="I74" i="1"/>
  <c r="I20"/>
  <c r="G241" i="12"/>
  <c r="G247"/>
  <c r="I47" i="1" l="1"/>
  <c r="I16" s="1"/>
  <c r="I21" s="1"/>
  <c r="G25" s="1"/>
  <c r="AD260" i="12"/>
  <c r="G39" i="1" s="1"/>
  <c r="G40" s="1"/>
  <c r="AC260" i="12"/>
  <c r="F39" i="1" s="1"/>
  <c r="U258" i="12"/>
  <c r="Q258"/>
  <c r="O258"/>
  <c r="M258"/>
  <c r="K258"/>
  <c r="I258"/>
  <c r="U257"/>
  <c r="Q257"/>
  <c r="O257"/>
  <c r="M257"/>
  <c r="K257"/>
  <c r="I257"/>
  <c r="U256"/>
  <c r="Q256"/>
  <c r="O256"/>
  <c r="M256"/>
  <c r="K256"/>
  <c r="I256"/>
  <c r="U255"/>
  <c r="Q255"/>
  <c r="O255"/>
  <c r="M255"/>
  <c r="K255"/>
  <c r="I255"/>
  <c r="U254"/>
  <c r="Q254"/>
  <c r="O254"/>
  <c r="M254"/>
  <c r="K254"/>
  <c r="I254"/>
  <c r="U253"/>
  <c r="Q253"/>
  <c r="O253"/>
  <c r="M253"/>
  <c r="K253"/>
  <c r="I253"/>
  <c r="U252"/>
  <c r="Q252"/>
  <c r="O252"/>
  <c r="M252"/>
  <c r="K252"/>
  <c r="I252"/>
  <c r="U251"/>
  <c r="Q251"/>
  <c r="O251"/>
  <c r="M251"/>
  <c r="K251"/>
  <c r="I251"/>
  <c r="U249"/>
  <c r="Q249"/>
  <c r="O249"/>
  <c r="M249"/>
  <c r="K249"/>
  <c r="I249"/>
  <c r="U248"/>
  <c r="Q248"/>
  <c r="O248"/>
  <c r="M248"/>
  <c r="K248"/>
  <c r="I248"/>
  <c r="U247"/>
  <c r="Q247"/>
  <c r="O247"/>
  <c r="M247"/>
  <c r="K247"/>
  <c r="I247"/>
  <c r="U246"/>
  <c r="Q246"/>
  <c r="O246"/>
  <c r="M246"/>
  <c r="K246"/>
  <c r="I246"/>
  <c r="BA245"/>
  <c r="U244"/>
  <c r="Q244"/>
  <c r="O244"/>
  <c r="M244"/>
  <c r="K244"/>
  <c r="I244"/>
  <c r="BA243"/>
  <c r="U242"/>
  <c r="Q242"/>
  <c r="O242"/>
  <c r="M242"/>
  <c r="K242"/>
  <c r="I242"/>
  <c r="BA241"/>
  <c r="U240"/>
  <c r="Q240"/>
  <c r="O240"/>
  <c r="M240"/>
  <c r="K240"/>
  <c r="I240"/>
  <c r="U239"/>
  <c r="Q239"/>
  <c r="O239"/>
  <c r="M239"/>
  <c r="K239"/>
  <c r="I239"/>
  <c r="BA230"/>
  <c r="U229"/>
  <c r="Q229"/>
  <c r="O229"/>
  <c r="M229"/>
  <c r="K229"/>
  <c r="I229"/>
  <c r="U226"/>
  <c r="Q226"/>
  <c r="O226"/>
  <c r="M226"/>
  <c r="K226"/>
  <c r="I226"/>
  <c r="U225"/>
  <c r="Q225"/>
  <c r="O225"/>
  <c r="M225"/>
  <c r="K225"/>
  <c r="I225"/>
  <c r="U224"/>
  <c r="Q224"/>
  <c r="O224"/>
  <c r="M224"/>
  <c r="K224"/>
  <c r="I224"/>
  <c r="U223"/>
  <c r="Q223"/>
  <c r="O223"/>
  <c r="M223"/>
  <c r="K223"/>
  <c r="I223"/>
  <c r="U222"/>
  <c r="Q222"/>
  <c r="O222"/>
  <c r="M222"/>
  <c r="K222"/>
  <c r="I222"/>
  <c r="BA218"/>
  <c r="U217"/>
  <c r="Q217"/>
  <c r="O217"/>
  <c r="M217"/>
  <c r="K217"/>
  <c r="I217"/>
  <c r="U216"/>
  <c r="Q216"/>
  <c r="O216"/>
  <c r="M216"/>
  <c r="K216"/>
  <c r="I216"/>
  <c r="BA213"/>
  <c r="U212"/>
  <c r="Q212"/>
  <c r="O212"/>
  <c r="M212"/>
  <c r="K212"/>
  <c r="I212"/>
  <c r="U210"/>
  <c r="Q210"/>
  <c r="O210"/>
  <c r="M210"/>
  <c r="K210"/>
  <c r="I210"/>
  <c r="U209"/>
  <c r="Q209"/>
  <c r="O209"/>
  <c r="M209"/>
  <c r="K209"/>
  <c r="I209"/>
  <c r="U208"/>
  <c r="Q208"/>
  <c r="O208"/>
  <c r="M208"/>
  <c r="K208"/>
  <c r="I208"/>
  <c r="BA205"/>
  <c r="U204"/>
  <c r="Q204"/>
  <c r="O204"/>
  <c r="M204"/>
  <c r="K204"/>
  <c r="I204"/>
  <c r="U203"/>
  <c r="Q203"/>
  <c r="O203"/>
  <c r="M203"/>
  <c r="K203"/>
  <c r="I203"/>
  <c r="U202"/>
  <c r="Q202"/>
  <c r="O202"/>
  <c r="M202"/>
  <c r="K202"/>
  <c r="I202"/>
  <c r="BA193"/>
  <c r="U192"/>
  <c r="Q192"/>
  <c r="O192"/>
  <c r="M192"/>
  <c r="K192"/>
  <c r="I192"/>
  <c r="BA191"/>
  <c r="U190"/>
  <c r="Q190"/>
  <c r="O190"/>
  <c r="M190"/>
  <c r="K190"/>
  <c r="I190"/>
  <c r="U189"/>
  <c r="Q189"/>
  <c r="O189"/>
  <c r="M189"/>
  <c r="K189"/>
  <c r="I189"/>
  <c r="U188"/>
  <c r="Q188"/>
  <c r="O188"/>
  <c r="M188"/>
  <c r="K188"/>
  <c r="I188"/>
  <c r="U187"/>
  <c r="Q187"/>
  <c r="O187"/>
  <c r="M187"/>
  <c r="K187"/>
  <c r="I187"/>
  <c r="U186"/>
  <c r="Q186"/>
  <c r="O186"/>
  <c r="M186"/>
  <c r="K186"/>
  <c r="I186"/>
  <c r="U178"/>
  <c r="Q178"/>
  <c r="O178"/>
  <c r="M178"/>
  <c r="K178"/>
  <c r="I178"/>
  <c r="U177"/>
  <c r="Q177"/>
  <c r="O177"/>
  <c r="M177"/>
  <c r="K177"/>
  <c r="I177"/>
  <c r="U176"/>
  <c r="Q176"/>
  <c r="O176"/>
  <c r="M176"/>
  <c r="K176"/>
  <c r="I176"/>
  <c r="U175"/>
  <c r="Q175"/>
  <c r="O175"/>
  <c r="M175"/>
  <c r="K175"/>
  <c r="I175"/>
  <c r="U174"/>
  <c r="Q174"/>
  <c r="O174"/>
  <c r="M174"/>
  <c r="K174"/>
  <c r="I174"/>
  <c r="U173"/>
  <c r="Q173"/>
  <c r="O173"/>
  <c r="M173"/>
  <c r="K173"/>
  <c r="I173"/>
  <c r="U172"/>
  <c r="Q172"/>
  <c r="O172"/>
  <c r="M172"/>
  <c r="K172"/>
  <c r="I172"/>
  <c r="U171"/>
  <c r="Q171"/>
  <c r="O171"/>
  <c r="M171"/>
  <c r="K171"/>
  <c r="I171"/>
  <c r="U169"/>
  <c r="Q169"/>
  <c r="O169"/>
  <c r="M169"/>
  <c r="K169"/>
  <c r="I169"/>
  <c r="U168"/>
  <c r="Q168"/>
  <c r="O168"/>
  <c r="M168"/>
  <c r="K168"/>
  <c r="I168"/>
  <c r="U167"/>
  <c r="Q167"/>
  <c r="O167"/>
  <c r="M167"/>
  <c r="K167"/>
  <c r="I167"/>
  <c r="U166"/>
  <c r="Q166"/>
  <c r="O166"/>
  <c r="M166"/>
  <c r="K166"/>
  <c r="I166"/>
  <c r="U165"/>
  <c r="Q165"/>
  <c r="O165"/>
  <c r="M165"/>
  <c r="K165"/>
  <c r="I165"/>
  <c r="U164"/>
  <c r="Q164"/>
  <c r="O164"/>
  <c r="M164"/>
  <c r="K164"/>
  <c r="I164"/>
  <c r="U163"/>
  <c r="Q163"/>
  <c r="O163"/>
  <c r="M163"/>
  <c r="K163"/>
  <c r="I163"/>
  <c r="U160"/>
  <c r="Q160"/>
  <c r="O160"/>
  <c r="M160"/>
  <c r="K160"/>
  <c r="I160"/>
  <c r="U155"/>
  <c r="Q155"/>
  <c r="O155"/>
  <c r="M155"/>
  <c r="K155"/>
  <c r="I155"/>
  <c r="U154"/>
  <c r="Q154"/>
  <c r="O154"/>
  <c r="M154"/>
  <c r="K154"/>
  <c r="I154"/>
  <c r="U153"/>
  <c r="Q153"/>
  <c r="O153"/>
  <c r="M153"/>
  <c r="K153"/>
  <c r="I153"/>
  <c r="U152"/>
  <c r="Q152"/>
  <c r="O152"/>
  <c r="M152"/>
  <c r="K152"/>
  <c r="I152"/>
  <c r="U151"/>
  <c r="Q151"/>
  <c r="O151"/>
  <c r="M151"/>
  <c r="K151"/>
  <c r="I151"/>
  <c r="U148"/>
  <c r="Q148"/>
  <c r="O148"/>
  <c r="M148"/>
  <c r="K148"/>
  <c r="I148"/>
  <c r="U145"/>
  <c r="Q145"/>
  <c r="O145"/>
  <c r="M145"/>
  <c r="K145"/>
  <c r="I145"/>
  <c r="U144"/>
  <c r="Q144"/>
  <c r="O144"/>
  <c r="M144"/>
  <c r="K144"/>
  <c r="I144"/>
  <c r="U143"/>
  <c r="Q143"/>
  <c r="O143"/>
  <c r="M143"/>
  <c r="K143"/>
  <c r="I143"/>
  <c r="U140"/>
  <c r="Q140"/>
  <c r="O140"/>
  <c r="M140"/>
  <c r="K140"/>
  <c r="I140"/>
  <c r="U137"/>
  <c r="Q137"/>
  <c r="O137"/>
  <c r="M137"/>
  <c r="K137"/>
  <c r="I137"/>
  <c r="U136"/>
  <c r="Q136"/>
  <c r="O136"/>
  <c r="M136"/>
  <c r="K136"/>
  <c r="I136"/>
  <c r="U135"/>
  <c r="Q135"/>
  <c r="O135"/>
  <c r="M135"/>
  <c r="K135"/>
  <c r="I135"/>
  <c r="U134"/>
  <c r="Q134"/>
  <c r="O134"/>
  <c r="M134"/>
  <c r="K134"/>
  <c r="I134"/>
  <c r="U132"/>
  <c r="Q132"/>
  <c r="O132"/>
  <c r="M132"/>
  <c r="K132"/>
  <c r="I132"/>
  <c r="U130"/>
  <c r="Q130"/>
  <c r="O130"/>
  <c r="M130"/>
  <c r="K130"/>
  <c r="I130"/>
  <c r="U128"/>
  <c r="Q128"/>
  <c r="O128"/>
  <c r="M128"/>
  <c r="K128"/>
  <c r="I128"/>
  <c r="U127"/>
  <c r="Q127"/>
  <c r="O127"/>
  <c r="M127"/>
  <c r="K127"/>
  <c r="I127"/>
  <c r="U126"/>
  <c r="Q126"/>
  <c r="O126"/>
  <c r="M126"/>
  <c r="K126"/>
  <c r="I126"/>
  <c r="BA121"/>
  <c r="U120"/>
  <c r="Q120"/>
  <c r="O120"/>
  <c r="M120"/>
  <c r="K120"/>
  <c r="I120"/>
  <c r="U119"/>
  <c r="Q119"/>
  <c r="O119"/>
  <c r="M119"/>
  <c r="K119"/>
  <c r="I119"/>
  <c r="U117"/>
  <c r="Q117"/>
  <c r="O117"/>
  <c r="M117"/>
  <c r="K117"/>
  <c r="I117"/>
  <c r="U116"/>
  <c r="Q116"/>
  <c r="O116"/>
  <c r="M116"/>
  <c r="K116"/>
  <c r="I116"/>
  <c r="U113"/>
  <c r="Q113"/>
  <c r="O113"/>
  <c r="M113"/>
  <c r="K113"/>
  <c r="I113"/>
  <c r="U110"/>
  <c r="Q110"/>
  <c r="O110"/>
  <c r="M110"/>
  <c r="K110"/>
  <c r="I110"/>
  <c r="U109"/>
  <c r="Q109"/>
  <c r="O109"/>
  <c r="M109"/>
  <c r="K109"/>
  <c r="I109"/>
  <c r="U106"/>
  <c r="Q106"/>
  <c r="O106"/>
  <c r="M106"/>
  <c r="K106"/>
  <c r="I106"/>
  <c r="U96"/>
  <c r="Q96"/>
  <c r="O96"/>
  <c r="M96"/>
  <c r="K96"/>
  <c r="I96"/>
  <c r="U82"/>
  <c r="Q82"/>
  <c r="O82"/>
  <c r="M82"/>
  <c r="K82"/>
  <c r="I82"/>
  <c r="U81"/>
  <c r="Q81"/>
  <c r="O81"/>
  <c r="M81"/>
  <c r="K81"/>
  <c r="I81"/>
  <c r="U79"/>
  <c r="Q79"/>
  <c r="O79"/>
  <c r="M79"/>
  <c r="K79"/>
  <c r="I79"/>
  <c r="U78"/>
  <c r="Q78"/>
  <c r="O78"/>
  <c r="M78"/>
  <c r="K78"/>
  <c r="I78"/>
  <c r="U75"/>
  <c r="Q75"/>
  <c r="O75"/>
  <c r="M75"/>
  <c r="K75"/>
  <c r="I75"/>
  <c r="BA73"/>
  <c r="U72"/>
  <c r="Q72"/>
  <c r="O72"/>
  <c r="M72"/>
  <c r="K72"/>
  <c r="I72"/>
  <c r="U71"/>
  <c r="Q71"/>
  <c r="O71"/>
  <c r="M71"/>
  <c r="K71"/>
  <c r="I71"/>
  <c r="U70"/>
  <c r="Q70"/>
  <c r="O70"/>
  <c r="M70"/>
  <c r="K70"/>
  <c r="I70"/>
  <c r="U69"/>
  <c r="Q69"/>
  <c r="O69"/>
  <c r="M69"/>
  <c r="K69"/>
  <c r="I69"/>
  <c r="U64"/>
  <c r="Q64"/>
  <c r="O64"/>
  <c r="M64"/>
  <c r="K64"/>
  <c r="I64"/>
  <c r="U63"/>
  <c r="Q63"/>
  <c r="O63"/>
  <c r="M63"/>
  <c r="K63"/>
  <c r="I63"/>
  <c r="U56"/>
  <c r="Q56"/>
  <c r="O56"/>
  <c r="M56"/>
  <c r="K56"/>
  <c r="I56"/>
  <c r="U55"/>
  <c r="Q55"/>
  <c r="O55"/>
  <c r="M55"/>
  <c r="K55"/>
  <c r="I55"/>
  <c r="U54"/>
  <c r="Q54"/>
  <c r="O54"/>
  <c r="M54"/>
  <c r="K54"/>
  <c r="I54"/>
  <c r="U53"/>
  <c r="Q53"/>
  <c r="O53"/>
  <c r="M53"/>
  <c r="K53"/>
  <c r="I53"/>
  <c r="U52"/>
  <c r="Q52"/>
  <c r="O52"/>
  <c r="M52"/>
  <c r="K52"/>
  <c r="I52"/>
  <c r="U51"/>
  <c r="Q51"/>
  <c r="O51"/>
  <c r="M51"/>
  <c r="K51"/>
  <c r="I51"/>
  <c r="U50"/>
  <c r="Q50"/>
  <c r="O50"/>
  <c r="M50"/>
  <c r="K50"/>
  <c r="I50"/>
  <c r="U47"/>
  <c r="Q47"/>
  <c r="O47"/>
  <c r="M47"/>
  <c r="K47"/>
  <c r="I47"/>
  <c r="U46"/>
  <c r="Q46"/>
  <c r="O46"/>
  <c r="M46"/>
  <c r="K46"/>
  <c r="I46"/>
  <c r="U43"/>
  <c r="Q43"/>
  <c r="O43"/>
  <c r="M43"/>
  <c r="K43"/>
  <c r="I43"/>
  <c r="U40"/>
  <c r="Q40"/>
  <c r="O40"/>
  <c r="M40"/>
  <c r="K40"/>
  <c r="I40"/>
  <c r="U39"/>
  <c r="Q39"/>
  <c r="O39"/>
  <c r="M39"/>
  <c r="K39"/>
  <c r="I39"/>
  <c r="U38"/>
  <c r="Q38"/>
  <c r="O38"/>
  <c r="M38"/>
  <c r="K38"/>
  <c r="I38"/>
  <c r="U37"/>
  <c r="Q37"/>
  <c r="O37"/>
  <c r="M37"/>
  <c r="K37"/>
  <c r="I37"/>
  <c r="U34"/>
  <c r="Q34"/>
  <c r="O34"/>
  <c r="M34"/>
  <c r="K34"/>
  <c r="I34"/>
  <c r="U33"/>
  <c r="Q33"/>
  <c r="O33"/>
  <c r="M33"/>
  <c r="K33"/>
  <c r="I33"/>
  <c r="U31"/>
  <c r="Q31"/>
  <c r="O31"/>
  <c r="M31"/>
  <c r="K31"/>
  <c r="I31"/>
  <c r="U29"/>
  <c r="Q29"/>
  <c r="O29"/>
  <c r="M29"/>
  <c r="K29"/>
  <c r="I29"/>
  <c r="U28"/>
  <c r="Q28"/>
  <c r="O28"/>
  <c r="M28"/>
  <c r="K28"/>
  <c r="I28"/>
  <c r="U26"/>
  <c r="Q26"/>
  <c r="O26"/>
  <c r="M26"/>
  <c r="K26"/>
  <c r="I26"/>
  <c r="U24"/>
  <c r="Q24"/>
  <c r="O24"/>
  <c r="M24"/>
  <c r="K24"/>
  <c r="I24"/>
  <c r="U22"/>
  <c r="Q22"/>
  <c r="O22"/>
  <c r="M22"/>
  <c r="K22"/>
  <c r="I22"/>
  <c r="U21"/>
  <c r="Q21"/>
  <c r="O21"/>
  <c r="M21"/>
  <c r="K21"/>
  <c r="I21"/>
  <c r="U20"/>
  <c r="Q20"/>
  <c r="O20"/>
  <c r="M20"/>
  <c r="K20"/>
  <c r="I20"/>
  <c r="U17"/>
  <c r="Q17"/>
  <c r="O17"/>
  <c r="M17"/>
  <c r="K17"/>
  <c r="I17"/>
  <c r="BA16"/>
  <c r="U15"/>
  <c r="Q15"/>
  <c r="O15"/>
  <c r="M15"/>
  <c r="K15"/>
  <c r="I15"/>
  <c r="BA14"/>
  <c r="BA13"/>
  <c r="U12"/>
  <c r="Q12"/>
  <c r="O12"/>
  <c r="M12"/>
  <c r="K12"/>
  <c r="I12"/>
  <c r="BA11"/>
  <c r="BA10"/>
  <c r="U9"/>
  <c r="Q9"/>
  <c r="O9"/>
  <c r="M9"/>
  <c r="M8" s="1"/>
  <c r="K9"/>
  <c r="I9"/>
  <c r="U8"/>
  <c r="Q8"/>
  <c r="O8"/>
  <c r="K8"/>
  <c r="I8"/>
  <c r="G38" i="1"/>
  <c r="F38"/>
  <c r="H32"/>
  <c r="J28"/>
  <c r="J27"/>
  <c r="G27"/>
  <c r="J26"/>
  <c r="E26"/>
  <c r="J25"/>
  <c r="J24"/>
  <c r="E24"/>
  <c r="J23"/>
  <c r="I76" l="1"/>
  <c r="G26"/>
  <c r="G29"/>
  <c r="H39"/>
  <c r="H40" s="1"/>
  <c r="F40"/>
  <c r="G23" l="1"/>
  <c r="G24" s="1"/>
  <c r="G28"/>
  <c r="I39"/>
  <c r="I40" s="1"/>
  <c r="J39" s="1"/>
  <c r="J40" s="1"/>
</calcChain>
</file>

<file path=xl/sharedStrings.xml><?xml version="1.0" encoding="utf-8"?>
<sst xmlns="http://schemas.openxmlformats.org/spreadsheetml/2006/main" count="934" uniqueCount="447">
  <si>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</si>
  <si>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</si>
  <si>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</si>
  <si>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</si>
  <si>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</si>
  <si>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</si>
  <si>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</si>
  <si>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</si>
  <si>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</si>
  <si>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</si>
  <si>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</si>
  <si>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</si>
  <si>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</si>
  <si>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</si>
  <si>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</si>
  <si>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</si>
  <si>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</si>
  <si>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</si>
  <si>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</si>
  <si>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</si>
  <si>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</si>
  <si>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</si>
  <si>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</si>
  <si>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</si>
  <si>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</si>
  <si>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</si>
  <si>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</si>
  <si>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</si>
  <si>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</si>
  <si>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</si>
  <si>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</si>
  <si>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</si>
  <si>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</si>
  <si>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</si>
  <si>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</si>
  <si>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</si>
  <si>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</si>
  <si>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</si>
  <si>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</si>
  <si>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</si>
  <si>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</si>
  <si>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Parc. č. 77, č. p. 99, k. ú. Trnitá</t>
  </si>
  <si>
    <t>Rozpočet:</t>
  </si>
  <si>
    <t>Misto</t>
  </si>
  <si>
    <t>ZŠ a MŠ Brno, Křenová 21 - Stavební úpravy školní jídelny, výdejny a kuchyně</t>
  </si>
  <si>
    <t>Statutární město Brno - Brno-střed</t>
  </si>
  <si>
    <t>Dominikánská 264/2</t>
  </si>
  <si>
    <t>Brno</t>
  </si>
  <si>
    <t>601 69</t>
  </si>
  <si>
    <t>44992785</t>
  </si>
  <si>
    <t>CZ44992785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</si>
  <si>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</si>
  <si>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</si>
  <si>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</si>
  <si>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</si>
  <si>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</si>
  <si>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</si>
  <si>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</si>
  <si>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</si>
  <si>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</si>
  <si>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60</t>
  </si>
  <si>
    <t>Úpravy povrchů, omítky</t>
  </si>
  <si>
    <t>63</t>
  </si>
  <si>
    <t>Podlahy a podlahové konstrukce</t>
  </si>
  <si>
    <t>64</t>
  </si>
  <si>
    <t>Výplně otvorů</t>
  </si>
  <si>
    <t>90</t>
  </si>
  <si>
    <t>Přípočty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</si>
  <si>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</si>
  <si>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</si>
  <si>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</si>
  <si>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</si>
  <si>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</si>
  <si>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</si>
  <si>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</si>
  <si>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</si>
  <si>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</si>
  <si>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</si>
  <si>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</si>
  <si>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</si>
  <si>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</si>
  <si>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</si>
  <si>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</si>
  <si>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</si>
  <si>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</si>
  <si>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</si>
  <si>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734</t>
  </si>
  <si>
    <t>Armatury</t>
  </si>
  <si>
    <t>735</t>
  </si>
  <si>
    <t>Otopná tělesa</t>
  </si>
  <si>
    <t>762</t>
  </si>
  <si>
    <t>Konstrukce tesařské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</si>
  <si>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</si>
  <si>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</si>
  <si>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</si>
  <si>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</si>
  <si>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</si>
  <si>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</si>
  <si>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</si>
  <si>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</si>
  <si>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</si>
  <si>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</si>
  <si>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</si>
  <si>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</si>
  <si>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790</t>
  </si>
  <si>
    <t>Vnitřní vybavení</t>
  </si>
  <si>
    <t>M21</t>
  </si>
  <si>
    <t>Elektromontáže</t>
  </si>
  <si>
    <t>D96</t>
  </si>
  <si>
    <t>Přesuny sutí a vybouraných hmot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</si>
  <si>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</si>
  <si>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</si>
  <si>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</si>
  <si>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</si>
  <si>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</si>
  <si>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</si>
  <si>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</si>
  <si>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</si>
  <si>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</si>
  <si>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</si>
  <si>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</si>
  <si>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</si>
  <si>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</si>
  <si>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</si>
  <si>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</si>
  <si>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</si>
  <si>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</si>
  <si>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</si>
  <si>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</si>
  <si>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</si>
  <si>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</si>
  <si>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</si>
  <si>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</si>
  <si>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</si>
  <si>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</si>
  <si>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</si>
  <si>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</si>
  <si>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</si>
  <si>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</si>
  <si>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317941232AA1</t>
  </si>
  <si>
    <t>Sestava překlady z nosníků Ič. 120, , dl.1,3 m, zdivo 700 mm</t>
  </si>
  <si>
    <t>kus</t>
  </si>
  <si>
    <t>POL2_0</t>
  </si>
  <si>
    <t>Vysekání rýhy v cihelném zdivu, osazení nosníků, vysekání a osazení nosníků z druhé strany, provaření, zmonolitnění.</t>
  </si>
  <si>
    <t>POP</t>
  </si>
  <si>
    <t>Včetně podchycování zdiva nebo stropu.</t>
  </si>
  <si>
    <t>317941232AA2</t>
  </si>
  <si>
    <t>Sestava překlady z nosníků Ič. 120, , dl.1,6 m, zdivo 700 mm</t>
  </si>
  <si>
    <t>317100012RAA</t>
  </si>
  <si>
    <t>Dodatečná montáž překladu, otvor šířky do 180 cm, vybourání rýhy, dodávka překladu</t>
  </si>
  <si>
    <t>Vysekání rýh, svislý a vodorovný přesun suti, odvoz na skládku, montáž a dodávka překladu.</t>
  </si>
  <si>
    <t>342042232R00</t>
  </si>
  <si>
    <t>Příčka SDK tl.100 mm,ocel.kce,1xopl,DFRIEH2 12,5mm</t>
  </si>
  <si>
    <t>m2</t>
  </si>
  <si>
    <t>POL1_0</t>
  </si>
  <si>
    <t>2,5*(1,55+3,55+0,9+1,5+0,15+0,1+0,9*2+0,45)</t>
  </si>
  <si>
    <t>VV</t>
  </si>
  <si>
    <t>-(0,9*2+0,9*0,8+1,5*1,2+0,8*2,02)</t>
  </si>
  <si>
    <t>342091142R00</t>
  </si>
  <si>
    <t>Příplatek za rozteč 400 mm u profilů R-CW 75</t>
  </si>
  <si>
    <t>342091011R00</t>
  </si>
  <si>
    <t>Příplatek za otvor 4 m2 v SDK příčce 1x CW,1x opl.</t>
  </si>
  <si>
    <t>342091211R00</t>
  </si>
  <si>
    <t>Úprava napojovací spáry SDK s jinou stavební konstrukcí akrylovým tmelem, šířka spáry do 2 mm</t>
  </si>
  <si>
    <t>m</t>
  </si>
  <si>
    <t>2,5*6</t>
  </si>
  <si>
    <t>340271615R00</t>
  </si>
  <si>
    <t>Zazdívka otvorů pl.do 4 m2, pórobet.tvár.,tl.15 cm</t>
  </si>
  <si>
    <t>m3</t>
  </si>
  <si>
    <t>1,05*2,28*0,15</t>
  </si>
  <si>
    <t>310271637R00</t>
  </si>
  <si>
    <t>Zazdívka otvorů do 4 m2,pórobet.tvárnice,tl.37,5cm</t>
  </si>
  <si>
    <t>1,25*2*0,7</t>
  </si>
  <si>
    <t>416022121R00</t>
  </si>
  <si>
    <t>Podhledy SDK,ocel.dvouúrov.křížový rošt,1x RB 12,5</t>
  </si>
  <si>
    <t>64,13+4,67</t>
  </si>
  <si>
    <t>416022123R00</t>
  </si>
  <si>
    <t>Podhled SDK,ocel.dvouúrov.křížový rošt,1x RBI 12,5</t>
  </si>
  <si>
    <t>23,74+10,08</t>
  </si>
  <si>
    <t>602011102R00</t>
  </si>
  <si>
    <t>Postřik na stěnách cementový, ručně</t>
  </si>
  <si>
    <t>nové omítky v plné ploše - viz. otlučení omítek:</t>
  </si>
  <si>
    <t>115,2085</t>
  </si>
  <si>
    <t>602011112RT5</t>
  </si>
  <si>
    <t>Omítka na stěnách jádrová vápenocementová, ručně, tloušťka vrstvy 20 mm</t>
  </si>
  <si>
    <t>602011198R00</t>
  </si>
  <si>
    <t>Penetrace na stěnách savých minerálních podkladů (nové omítky a zdivo)</t>
  </si>
  <si>
    <t>612481211RT8</t>
  </si>
  <si>
    <t>Montáž výztužné sítě(perlinky)do stěrky-vnit.stěny, včetně výztužné sítě a stěrkového tmelu</t>
  </si>
  <si>
    <t>612421331RT2</t>
  </si>
  <si>
    <t>Oprava vápen.omítek stěn do 30 % pl. - štukových, s použitím suché maltové směsi</t>
  </si>
  <si>
    <t>opravy stávajících - viz. otluč. omítek:</t>
  </si>
  <si>
    <t>114,0955</t>
  </si>
  <si>
    <t>602011141RT3</t>
  </si>
  <si>
    <t>Omítka na stěnách štuková vápenná vnitřní, ručně, tloušťka vrstvy 4 mm</t>
  </si>
  <si>
    <t>nové omítky na starém zdivu m.č. 104:</t>
  </si>
  <si>
    <t>(3,95*(5,91-2,95+1,72)-1,2*2,8+0,5*2*2)</t>
  </si>
  <si>
    <t>632411140R00</t>
  </si>
  <si>
    <t>Potěr ze SMS, ruční zpracování, tl. 40 mm</t>
  </si>
  <si>
    <t>vyrovnávací vrstva po vybourané dřevěné podlaze:</t>
  </si>
  <si>
    <t>102,62</t>
  </si>
  <si>
    <t>642941211RT2</t>
  </si>
  <si>
    <t>Pouzdro pro posuvné dveře jednostranné, do SDK, jednostranné pouzdro 700/1970 mm</t>
  </si>
  <si>
    <t>64AG01</t>
  </si>
  <si>
    <t>D+M Dveře oznč. D01 posuv do pouz.- včetně zárubně, včetně kování a příslušenství - viz. výpis prvků</t>
  </si>
  <si>
    <t>soub</t>
  </si>
  <si>
    <t>64AG02</t>
  </si>
  <si>
    <t>D+M Dveře oznč. D02 - včetně zárubně, včetně kování a příslušenství - viz. výpis prvků</t>
  </si>
  <si>
    <t>64AG03</t>
  </si>
  <si>
    <t>D+M Dveře oznč. D03 posuv na zeď - včetně zárubně, včetně kování a příslušenství - viz. výpis prvků</t>
  </si>
  <si>
    <t>909      R00</t>
  </si>
  <si>
    <t>Hzs-nezmeritelne stavebni prace</t>
  </si>
  <si>
    <t>h</t>
  </si>
  <si>
    <t>ODSTRANĚNÍ STÁVAJÍCÍHO PLYNOVÉHO POTRUBÍ VE STÁVAJÍCÍM PODHLEDU V JÍDELNĚ:</t>
  </si>
  <si>
    <t>předpoklad:</t>
  </si>
  <si>
    <t>DEMONTÁŽ POTŘEBNÝCH STÁVAJÍCÍCH ROZVODŮ VODY A KANALIZACE:</t>
  </si>
  <si>
    <t>8</t>
  </si>
  <si>
    <t>941955004R00</t>
  </si>
  <si>
    <t>Lešení lehké pomocné, výška podlahy do 3,5 m</t>
  </si>
  <si>
    <t>pro bouraní práce:</t>
  </si>
  <si>
    <t>101,95</t>
  </si>
  <si>
    <t>pro nové konstrukce:</t>
  </si>
  <si>
    <t>952901111R00</t>
  </si>
  <si>
    <t>Vyčištění budov o výšce podlaží do 4 m</t>
  </si>
  <si>
    <t>962031124R00</t>
  </si>
  <si>
    <t>Bourání příček z cihel pálených děrovan. tl.115 mm</t>
  </si>
  <si>
    <t>včetně omítek</t>
  </si>
  <si>
    <t>5,9*4,1-1,05*2,25-1,6*2,05</t>
  </si>
  <si>
    <t>962036525R00</t>
  </si>
  <si>
    <t>Demontáž SDK bezp.předstěny, 2x kov.kce., 2xopl.12,5mm</t>
  </si>
  <si>
    <t>SDK mezistěna ze dvou stran na celkovou tl. 300 mm:</t>
  </si>
  <si>
    <t>2,5*3,93*2</t>
  </si>
  <si>
    <t>968061126R00</t>
  </si>
  <si>
    <t>Vyvěšení dřevěných a plastových dveřních křídel pl. nad 2 m2</t>
  </si>
  <si>
    <t>968062456R00</t>
  </si>
  <si>
    <t>Vybourání dřevěných dveřních zárubní pl. nad 2 m2</t>
  </si>
  <si>
    <t>1,05*2,25*3</t>
  </si>
  <si>
    <t>978013141R00</t>
  </si>
  <si>
    <t>Otlučení omítek vnitřních stěn v rozsahu do 30 %</t>
  </si>
  <si>
    <t>celková plocha stávajících zdí:</t>
  </si>
  <si>
    <t>3,95*(6,91+6,9+9,1+9,49+5,9*2+5,91+6,86+6,5)</t>
  </si>
  <si>
    <t>-(1,5*3*3+1,2*2,8*3+0,9*2*4+1,2*2*2+1,05*2,25+1*2,02*2)</t>
  </si>
  <si>
    <t>0,5*2,2*6+0,5*2*6+1,9*0,7*6</t>
  </si>
  <si>
    <t>odpočet nové omítky na starém zdivu m.č. 104:</t>
  </si>
  <si>
    <t>-(3,95*(5,91-2,95+1,72)-1,2*2,8+0,5*2*2)</t>
  </si>
  <si>
    <t>odpočet nové keram. obklady na starém zdivu:</t>
  </si>
  <si>
    <t>-(2*(5,04*2+5,9-1,2*2+0,5*4)+0,8*1,2*2-(1,2*2+1*2,02))</t>
  </si>
  <si>
    <t>odpočet nové dřevěné. obklady na starém zdivu:</t>
  </si>
  <si>
    <t>m. 101:</t>
  </si>
  <si>
    <t>-56,1025</t>
  </si>
  <si>
    <t>m. 103:</t>
  </si>
  <si>
    <t>-(2,4*(2,95+4,1)-(0,9*2*2))</t>
  </si>
  <si>
    <t>978013191R00</t>
  </si>
  <si>
    <t>Otlučení omítek vnitřních stěn v rozsahu do 100 %</t>
  </si>
  <si>
    <t>nové keram. obklady na starém zdivu:</t>
  </si>
  <si>
    <t>(2*(5,04*2+5,9-1,2*2+0,5*4)+0,8*1,2*2-(1,2*2+1*2,02))</t>
  </si>
  <si>
    <t>nové dřevěné. obklady na starém zdivu:</t>
  </si>
  <si>
    <t>56,1025</t>
  </si>
  <si>
    <t>(2,4*(2,95+4,1)-(0,9*2*2))</t>
  </si>
  <si>
    <t>978059521R00</t>
  </si>
  <si>
    <t>Odsekání vnitřních obkladů stěn do 2 m2</t>
  </si>
  <si>
    <t>1,05*1,35</t>
  </si>
  <si>
    <t>2,5*0,7</t>
  </si>
  <si>
    <t>978012191R00</t>
  </si>
  <si>
    <t>Otlučení omítek vnitřních rákosov.stropů do 100 %</t>
  </si>
  <si>
    <t>971033631R00</t>
  </si>
  <si>
    <t>Vybourání otv. zeď cihel. pl.4 m2, tl.15 cm, MVC</t>
  </si>
  <si>
    <t>nový otvor v příčce:</t>
  </si>
  <si>
    <t>1*2,02</t>
  </si>
  <si>
    <t>971033681R00</t>
  </si>
  <si>
    <t>Vybourání otv. zeď cihel. pl.4 m2, tl.do90 cm, MVC</t>
  </si>
  <si>
    <t>1,2*2*0,7</t>
  </si>
  <si>
    <t>0,7*(0,9+1,25+0,9-1,05)*2</t>
  </si>
  <si>
    <t>999281105R00</t>
  </si>
  <si>
    <t>Přesun hmot pro opravy a údržbu do výšky 6 m</t>
  </si>
  <si>
    <t>t</t>
  </si>
  <si>
    <t>2,891+1,279+6,326+7,58+0,038+1,299+0,004+0,026+0,007</t>
  </si>
  <si>
    <t>711210020RA0</t>
  </si>
  <si>
    <t>Stěrka hydroizolační těsnicí hmotou</t>
  </si>
  <si>
    <t>Včetně podílu těsnících prvků koutů</t>
  </si>
  <si>
    <t>plocha dlažby:</t>
  </si>
  <si>
    <t>23,74+4,67</t>
  </si>
  <si>
    <t>vytažení - soklík na v. 150 mm:</t>
  </si>
  <si>
    <t>0,15*(5,91+5,9+5,04*2-1,2-1-0,9-0,8)</t>
  </si>
  <si>
    <t>998711101R00</t>
  </si>
  <si>
    <t>Přesun hmot pro izolace proti vodě, výšky do 6 m</t>
  </si>
  <si>
    <t>721176103R00</t>
  </si>
  <si>
    <t>Potrubí HT připojovací, D 50 x 1,8 mm</t>
  </si>
  <si>
    <t>1*4</t>
  </si>
  <si>
    <t>721176113R00</t>
  </si>
  <si>
    <t>Potrubí HT odpadní svislé, D 50 x 1,8 mm</t>
  </si>
  <si>
    <t>1,5*4</t>
  </si>
  <si>
    <t>721176135R00</t>
  </si>
  <si>
    <t>Potrubí HT svodné (ležaté) zavěšené, D 110 x 2,7 mm</t>
  </si>
  <si>
    <t>5,9+5,04</t>
  </si>
  <si>
    <t>721AG</t>
  </si>
  <si>
    <t>Napojení na stávající potrubí v 1.PP</t>
  </si>
  <si>
    <t>kompl</t>
  </si>
  <si>
    <t>998721101R00</t>
  </si>
  <si>
    <t>Přesun hmot pro vnitřní kanalizaci, výšky do 6 m</t>
  </si>
  <si>
    <t>722172331R00</t>
  </si>
  <si>
    <t>Potrubí plastové PP-R, včetně zednických výpomocí, D 20 x 3,4 mm, PN 20</t>
  </si>
  <si>
    <t>studená:</t>
  </si>
  <si>
    <t>2,5</t>
  </si>
  <si>
    <t>722172332R00</t>
  </si>
  <si>
    <t>Potrubí plastové PP-R, včetně zednických výpomocí, D 25 x 4,2 mm, PN 20</t>
  </si>
  <si>
    <t>studená a teplá:</t>
  </si>
  <si>
    <t>(5,9+5,04-2,5+1,5)*2</t>
  </si>
  <si>
    <t>722179191R00</t>
  </si>
  <si>
    <t>Příplatek za malý rozsah do 20 m rozvodu</t>
  </si>
  <si>
    <t>soubor</t>
  </si>
  <si>
    <t>722181212RT7</t>
  </si>
  <si>
    <t>Izolace návleková MIRELON PRO tl. stěny 9 mm, vnitřní průměr 22 mm</t>
  </si>
  <si>
    <t>722181212RT8</t>
  </si>
  <si>
    <t>Izolace návleková MIRELON PRO tl. stěny 9 mm, vnitřní průměr 25 mm</t>
  </si>
  <si>
    <t>19,88/2</t>
  </si>
  <si>
    <t>722181213RT8</t>
  </si>
  <si>
    <t>Izolace návleková MIRELON PRO tl. stěny 13 mm, vnitřní průměr 25 mm</t>
  </si>
  <si>
    <t>teplá:</t>
  </si>
  <si>
    <t>9,94</t>
  </si>
  <si>
    <t>722202513R00</t>
  </si>
  <si>
    <t>Ventil přímý PP-R, D 25 mm x 3/4" a 3/8"</t>
  </si>
  <si>
    <t>722AG</t>
  </si>
  <si>
    <t>Napojení na stávající potrubí</t>
  </si>
  <si>
    <t>998722101R00</t>
  </si>
  <si>
    <t>Přesun hmot pro vnitřní vodovod, výšky do 6 m</t>
  </si>
  <si>
    <t>725290020RA0</t>
  </si>
  <si>
    <t>Demontáž umyvadla včetně baterie a konzol</t>
  </si>
  <si>
    <t>umyvadlo pro zpětnou montáž:</t>
  </si>
  <si>
    <t>1</t>
  </si>
  <si>
    <t>umyvadlo v kuchyni:</t>
  </si>
  <si>
    <t>725200030RA0</t>
  </si>
  <si>
    <t>Montáž zařizovacích předmětů - umyvadlo</t>
  </si>
  <si>
    <t>zpětná montáž umyvadla:</t>
  </si>
  <si>
    <t>725320828R00</t>
  </si>
  <si>
    <t>Demontáž dřezů dvojitých velkokuchyňských</t>
  </si>
  <si>
    <t>72599AG</t>
  </si>
  <si>
    <t>Demontáž, odvoz a likvidace nezabud. předmětů, (myčka nádobí, lednice)</t>
  </si>
  <si>
    <t>734200812R00</t>
  </si>
  <si>
    <t>Demontáž armatur</t>
  </si>
  <si>
    <t>734291951R00</t>
  </si>
  <si>
    <t>Zpětná montáž hlavic ručního/termostat.ovládání</t>
  </si>
  <si>
    <t>735494811R00</t>
  </si>
  <si>
    <t>Vypuštění vody z otopných těles</t>
  </si>
  <si>
    <t>1*0,73*7</t>
  </si>
  <si>
    <t>735111810R00</t>
  </si>
  <si>
    <t>Demontáž těles otopných litinových článkových</t>
  </si>
  <si>
    <t>735192911R00</t>
  </si>
  <si>
    <t>Zpětná montáž otopných těles článků litinových</t>
  </si>
  <si>
    <t>735191910R00</t>
  </si>
  <si>
    <t>Napuštění vody do otopného systému - bez kotle</t>
  </si>
  <si>
    <t>735191905R00</t>
  </si>
  <si>
    <t>Oprava - odvzdušnění otopných těles</t>
  </si>
  <si>
    <t>762522812R00</t>
  </si>
  <si>
    <t>Demontáž podlah s polštáři z prken tl. do 50 mm</t>
  </si>
  <si>
    <t>766411811R00</t>
  </si>
  <si>
    <t>Demontáž obložení stěn panely velikosti do 1,5 m2</t>
  </si>
  <si>
    <t>1,2*(6,9+9,1+9,49+6,91)</t>
  </si>
  <si>
    <t>-1,2*(1,5*3+1,05*3)</t>
  </si>
  <si>
    <t>1,2*0,5*2*3</t>
  </si>
  <si>
    <t>1,2*(0,75*2+3,93+5,91-0,3+3,65-1,05*2)</t>
  </si>
  <si>
    <t>1,5*(3,93-1,5)</t>
  </si>
  <si>
    <t>0,9*1,5</t>
  </si>
  <si>
    <t>0,8*1,2*2+1,2*(0,36+1,13*2+0,5*4)</t>
  </si>
  <si>
    <t>766411822R00</t>
  </si>
  <si>
    <t>Demontáž podkladových roštů obložení stěn</t>
  </si>
  <si>
    <t>766421821R00</t>
  </si>
  <si>
    <t>Demontáž obložení stropů prkny</t>
  </si>
  <si>
    <t>766421822R00</t>
  </si>
  <si>
    <t>Demontáž podkladových roštů obložení podhledů</t>
  </si>
  <si>
    <t>766812840R00</t>
  </si>
  <si>
    <t>Demontáž kuchyňských linek do 2,1 m</t>
  </si>
  <si>
    <t>766AG1</t>
  </si>
  <si>
    <t>Renovace dveřního křídla a zárubně - viz. NS - P05, (obroušení, natření + nové zasklení)</t>
  </si>
  <si>
    <t>Včetně šetrné demontáže a zpětné montáže křídla do zárubně</t>
  </si>
  <si>
    <t>766410020RA0</t>
  </si>
  <si>
    <t>Obklad stěn deskami z aglomerovaného dřeva</t>
  </si>
  <si>
    <t>obklad z aglomerovaných desek do plochy 1,5 m2, podkladový rošt, dodávka řeziva na rošt a dodávka desek</t>
  </si>
  <si>
    <t>1,4*(6,9+6,91+9,1-1,5*3+0,5*6)</t>
  </si>
  <si>
    <t>0,83*1,5*3</t>
  </si>
  <si>
    <t>2,4*9,49-(0,9*2*2+1,2*2+1,05*2,25)</t>
  </si>
  <si>
    <t>1,9*0,7*6</t>
  </si>
  <si>
    <t>2,4*(2,95*2+4,1*2)</t>
  </si>
  <si>
    <t>-(0,9*2+0,9*0,8+1,5*1,2+0,9*2*2)</t>
  </si>
  <si>
    <t>998766101R00</t>
  </si>
  <si>
    <t>Přesun hmot pro truhlářské konstr., výšky do 6 m</t>
  </si>
  <si>
    <t>771575018RA0</t>
  </si>
  <si>
    <t>Dlažba do tmele Mapei, nad 20 x 20 cm</t>
  </si>
  <si>
    <t>Dodávka a montáž dlažby vnitřní z dlaždic keramických kladených do tmele včetně podkladní penetrace a včetně spárování hmotou</t>
  </si>
  <si>
    <t>m.č. 102,104:</t>
  </si>
  <si>
    <t>776511810RT2</t>
  </si>
  <si>
    <t>Odstranění PVC a koberců lepených bez podložky, z ploch 10 - 20 m2</t>
  </si>
  <si>
    <t>776511810RT1</t>
  </si>
  <si>
    <t>Odstranění PVC a koberců lepených bez podložky, z ploch nad 20 m2</t>
  </si>
  <si>
    <t>101,95-14,72</t>
  </si>
  <si>
    <t>776520110RAE</t>
  </si>
  <si>
    <t>Podlaha povlaková z PVC pásů, soklík, stěrka, podlahovina zátěžová</t>
  </si>
  <si>
    <t>Vysátí nečistot z podkladu, penetrace, samonivelační stěrka (přestěrkování), broušení, vysátí prachu, dodávka a montáž podlahoviny, podlahový soklík z PVC.</t>
  </si>
  <si>
    <t>m.č. 101,103:</t>
  </si>
  <si>
    <t>64,13+10,08</t>
  </si>
  <si>
    <t>781475115RA0</t>
  </si>
  <si>
    <t>Obklad vnitřní keram., tmel, nad 30 x 30 cm</t>
  </si>
  <si>
    <t>Dodávka a montáž obkladů vnitřních stěn z dlaždic keramických kladených do tmele včetně podkladní penetrace a včetně spárování hmotou</t>
  </si>
  <si>
    <t>m. 102:</t>
  </si>
  <si>
    <t>2*(5,04*2+5,9-1,2*2+0,5*4)+1,6*5,9+0,8*1,2*2</t>
  </si>
  <si>
    <t>-(1,2*2+1,5*1,2+1*2,02+1,6*(0,9+0,8)+0,8*0,9)</t>
  </si>
  <si>
    <t>735193011R00</t>
  </si>
  <si>
    <t>Čištění otopných těles kartáčem</t>
  </si>
  <si>
    <t>783321210R00</t>
  </si>
  <si>
    <t>Nátěr syntetický žebrových trub dvojnásobný</t>
  </si>
  <si>
    <t>784402802R00</t>
  </si>
  <si>
    <t>Odstranění malby oškrábáním v místnosti H do 5 m</t>
  </si>
  <si>
    <t>viz. opravy omítek z 30%:</t>
  </si>
  <si>
    <t>784450020RA0</t>
  </si>
  <si>
    <t>Malba ze směsi, penetrace 1x, bílá 2x</t>
  </si>
  <si>
    <t>Včetně zakrytí výplní otvorů a podlahy</t>
  </si>
  <si>
    <t>opravy omítek z 30%:</t>
  </si>
  <si>
    <t>nový štuk m.č. 104:</t>
  </si>
  <si>
    <t>17,126</t>
  </si>
  <si>
    <t>SDK příčka - vždy pouze z jedné strany:</t>
  </si>
  <si>
    <t>19,064</t>
  </si>
  <si>
    <t>SDK podhledy:</t>
  </si>
  <si>
    <t>68,8+33,82</t>
  </si>
  <si>
    <t>790AG01</t>
  </si>
  <si>
    <t>ELE01</t>
  </si>
  <si>
    <t>D+M elektroinstalace, viz. samostatný rozpočet</t>
  </si>
  <si>
    <t>979100012RA0</t>
  </si>
  <si>
    <t>Odvoz suti a vyb.hmot do 10 km, vnitrost. 25 m</t>
  </si>
  <si>
    <t>0,611+5,044+20,369+0,071+3,059+4,096+0,102</t>
  </si>
  <si>
    <t>979990107R00</t>
  </si>
  <si>
    <t>Poplatek za uložení suti - skupina odpadu 170904</t>
  </si>
  <si>
    <t>ON01</t>
  </si>
  <si>
    <t>Ochrana zachovávaných zařízení výdejny, viz. PD - bourací práce 1.NP - P08</t>
  </si>
  <si>
    <t>005 12-1020.R</t>
  </si>
  <si>
    <t xml:space="preserve">Zařízení staveniště </t>
  </si>
  <si>
    <t>Soubor</t>
  </si>
  <si>
    <t>POL99_0</t>
  </si>
  <si>
    <t>005 12-4010.R</t>
  </si>
  <si>
    <t>Koordinační činnost</t>
  </si>
  <si>
    <t>005 21-1010.R</t>
  </si>
  <si>
    <t>Předání a převzetí staveniště</t>
  </si>
  <si>
    <t>005 24-1010.R</t>
  </si>
  <si>
    <t xml:space="preserve">Dokumentace skutečného provedení </t>
  </si>
  <si>
    <t/>
  </si>
  <si>
    <t>SUM</t>
  </si>
  <si>
    <t>D+M vybavení GASTRO - oznč. výrobků OP1-OP15, H01-H04, T01-T04 - viz. samostatný rozpočet Vybavení GASTRO</t>
  </si>
  <si>
    <t>Poznámky uchazeče k zadání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</si>
</sst>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4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4" fillId="2" borderId="36" xfId="0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3" fillId="4" borderId="6" xfId="0" applyFont="1" applyFill="1" applyBorder="1"/>
    <xf numFmtId="0" fontId="14" fillId="2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7" xfId="0" applyNumberFormat="1" applyFont="1" applyBorder="1" applyAlignment="1">
      <alignment horizontal="center" vertical="center"/>
    </xf>
    <xf numFmtId="4" fontId="3" fillId="0" borderId="37" xfId="0" applyNumberFormat="1" applyFont="1" applyBorder="1" applyAlignment="1">
      <alignment vertical="center"/>
    </xf>
    <xf numFmtId="4" fontId="3" fillId="4" borderId="37" xfId="0" applyNumberFormat="1" applyFont="1" applyFill="1" applyBorder="1" applyAlignment="1">
      <alignment horizontal="center"/>
    </xf>
    <xf numFmtId="4" fontId="3" fillId="4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0" fillId="2" borderId="44" xfId="0" applyFill="1" applyBorder="1"/>
    <xf numFmtId="49" fontId="0" fillId="2" borderId="41" xfId="0" applyNumberFormat="1" applyFill="1" applyBorder="1" applyAlignment="1"/>
    <xf numFmtId="49" fontId="0" fillId="2" borderId="41" xfId="0" applyNumberFormat="1" applyFill="1" applyBorder="1"/>
    <xf numFmtId="0" fontId="0" fillId="2" borderId="41" xfId="0" applyFill="1" applyBorder="1"/>
    <xf numFmtId="0" fontId="0" fillId="2" borderId="40" xfId="0" applyFill="1" applyBorder="1"/>
    <xf numFmtId="0" fontId="0" fillId="2" borderId="36" xfId="0" applyFill="1" applyBorder="1"/>
    <xf numFmtId="0" fontId="15" fillId="0" borderId="0" xfId="0" applyFont="1"/>
    <xf numFmtId="0" fontId="15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7" xfId="0" applyFill="1" applyBorder="1" applyAlignment="1">
      <alignment vertical="top"/>
    </xf>
    <xf numFmtId="0" fontId="0" fillId="2" borderId="48" xfId="0" applyFill="1" applyBorder="1" applyAlignment="1">
      <alignment wrapText="1"/>
    </xf>
    <xf numFmtId="0" fontId="15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5" fillId="0" borderId="33" xfId="0" applyFont="1" applyBorder="1" applyAlignment="1">
      <alignment vertical="top" shrinkToFit="1"/>
    </xf>
    <xf numFmtId="0" fontId="15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2" borderId="37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5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2" borderId="37" xfId="0" applyNumberFormat="1" applyFill="1" applyBorder="1" applyAlignment="1">
      <alignment vertical="top" shrinkToFit="1"/>
    </xf>
    <xf numFmtId="4" fontId="15" fillId="3" borderId="33" xfId="0" applyNumberFormat="1" applyFont="1" applyFill="1" applyBorder="1" applyAlignment="1" applyProtection="1">
      <alignment vertical="top" shrinkToFit="1"/>
      <protection locked="0"/>
    </xf>
    <xf numFmtId="4" fontId="15" fillId="0" borderId="33" xfId="0" applyNumberFormat="1" applyFont="1" applyBorder="1" applyAlignment="1">
      <alignment vertical="top" shrinkToFit="1"/>
    </xf>
    <xf numFmtId="4" fontId="0" fillId="2" borderId="37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0" xfId="0" applyFill="1" applyBorder="1" applyAlignment="1">
      <alignment wrapText="1"/>
    </xf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7" xfId="0" applyNumberFormat="1" applyFill="1" applyBorder="1" applyAlignment="1">
      <alignment vertical="top"/>
    </xf>
    <xf numFmtId="164" fontId="0" fillId="2" borderId="47" xfId="0" applyNumberFormat="1" applyFill="1" applyBorder="1" applyAlignment="1">
      <alignment vertical="top"/>
    </xf>
    <xf numFmtId="4" fontId="0" fillId="2" borderId="47" xfId="0" applyNumberFormat="1" applyFill="1" applyBorder="1" applyAlignment="1">
      <alignment vertical="top"/>
    </xf>
    <xf numFmtId="0" fontId="15" fillId="0" borderId="10" xfId="0" applyFont="1" applyBorder="1" applyAlignment="1">
      <alignment vertical="top"/>
    </xf>
    <xf numFmtId="0" fontId="15" fillId="0" borderId="10" xfId="0" applyNumberFormat="1" applyFont="1" applyBorder="1" applyAlignment="1">
      <alignment vertical="top"/>
    </xf>
    <xf numFmtId="0" fontId="15" fillId="0" borderId="37" xfId="0" applyFont="1" applyBorder="1" applyAlignment="1">
      <alignment vertical="top" shrinkToFit="1"/>
    </xf>
    <xf numFmtId="164" fontId="15" fillId="0" borderId="37" xfId="0" applyNumberFormat="1" applyFont="1" applyBorder="1" applyAlignment="1">
      <alignment vertical="top" shrinkToFit="1"/>
    </xf>
    <xf numFmtId="4" fontId="15" fillId="3" borderId="37" xfId="0" applyNumberFormat="1" applyFont="1" applyFill="1" applyBorder="1" applyAlignment="1" applyProtection="1">
      <alignment vertical="top" shrinkToFit="1"/>
      <protection locked="0"/>
    </xf>
    <xf numFmtId="4" fontId="15" fillId="0" borderId="37" xfId="0" applyNumberFormat="1" applyFont="1" applyBorder="1" applyAlignment="1">
      <alignment vertical="top" shrinkToFit="1"/>
    </xf>
    <xf numFmtId="0" fontId="15" fillId="0" borderId="10" xfId="0" applyFont="1" applyBorder="1" applyAlignment="1">
      <alignment vertical="top" shrinkToFit="1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vertical="top"/>
    </xf>
    <xf numFmtId="4" fontId="5" fillId="2" borderId="22" xfId="0" applyNumberFormat="1" applyFont="1" applyFill="1" applyBorder="1" applyAlignment="1">
      <alignment vertical="top"/>
    </xf>
    <xf numFmtId="0" fontId="15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7" xfId="0" applyNumberFormat="1" applyFill="1" applyBorder="1" applyAlignment="1">
      <alignment horizontal="left" vertical="top" wrapText="1"/>
    </xf>
    <xf numFmtId="0" fontId="15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" fontId="3" fillId="0" borderId="37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4" borderId="37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4" fillId="2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26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 shrinkToFit="1"/>
    </xf>
    <xf numFmtId="164" fontId="16" fillId="0" borderId="0" xfId="0" applyNumberFormat="1" applyFont="1" applyBorder="1" applyAlignment="1">
      <alignment vertical="top" wrapText="1" shrinkToFit="1"/>
    </xf>
    <xf numFmtId="4" fontId="16" fillId="0" borderId="0" xfId="0" applyNumberFormat="1" applyFont="1" applyBorder="1" applyAlignment="1">
      <alignment vertical="top" wrapText="1" shrinkToFit="1"/>
    </xf>
    <xf numFmtId="4" fontId="16" fillId="0" borderId="34" xfId="0" applyNumberFormat="1" applyFont="1" applyBorder="1" applyAlignment="1">
      <alignment vertical="top" wrapText="1" shrinkToFit="1"/>
    </xf>
    <xf numFmtId="0" fontId="4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52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53" xfId="0" applyFill="1" applyBorder="1" applyAlignment="1" applyProtection="1">
      <alignment vertical="top" wrapText="1"/>
      <protection locked="0"/>
    </xf>
  </cellXfs>
  <cellStyles count="8">
    <cellStyle name="normální" xfId="0" builtinId="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9"/>
  <sheetViews>
    <sheetView showGridLines="0" tabSelected="1" topLeftCell="B1" zoomScaleSheetLayoutView="75" workbookViewId="0">
      <selection activeCell="L25" sqref="L25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1" t="s">
        <v>36</v>
      </c>
      <c r="B1" s="217" t="s">
        <v>40</v>
      </c>
      <c r="C1" s="218"/>
      <c r="D1" s="218"/>
      <c r="E1" s="218"/>
      <c r="F1" s="218"/>
      <c r="G1" s="218"/>
      <c r="H1" s="218"/>
      <c r="I1" s="218"/>
      <c r="J1" s="219"/>
    </row>
    <row r="2" spans="1:15" ht="23.25" customHeight="1">
      <c r="A2" s="4"/>
      <c r="B2" s="79" t="s">
        <v>38</v>
      </c>
      <c r="C2" s="80"/>
      <c r="D2" s="233" t="s">
        <v>44</v>
      </c>
      <c r="E2" s="234"/>
      <c r="F2" s="234"/>
      <c r="G2" s="234"/>
      <c r="H2" s="234"/>
      <c r="I2" s="234"/>
      <c r="J2" s="235"/>
      <c r="O2" s="2"/>
    </row>
    <row r="3" spans="1:15" ht="23.25" customHeight="1">
      <c r="A3" s="4"/>
      <c r="B3" s="81" t="s">
        <v>43</v>
      </c>
      <c r="C3" s="82"/>
      <c r="D3" s="237" t="s">
        <v>41</v>
      </c>
      <c r="E3" s="238"/>
      <c r="F3" s="238"/>
      <c r="G3" s="238"/>
      <c r="H3" s="238"/>
      <c r="I3" s="238"/>
      <c r="J3" s="239"/>
    </row>
    <row r="4" spans="1:15" ht="23.25" hidden="1" customHeight="1">
      <c r="A4" s="4"/>
      <c r="B4" s="83" t="s">
        <v>42</v>
      </c>
      <c r="C4" s="84"/>
      <c r="D4" s="85"/>
      <c r="E4" s="85"/>
      <c r="F4" s="86"/>
      <c r="G4" s="87"/>
      <c r="H4" s="86"/>
      <c r="I4" s="87"/>
      <c r="J4" s="88"/>
    </row>
    <row r="5" spans="1:15" ht="24" customHeight="1">
      <c r="A5" s="4"/>
      <c r="B5" s="45" t="s">
        <v>21</v>
      </c>
      <c r="C5" s="5"/>
      <c r="D5" s="89" t="s">
        <v>45</v>
      </c>
      <c r="E5" s="25"/>
      <c r="F5" s="25"/>
      <c r="G5" s="25"/>
      <c r="H5" s="27" t="s">
        <v>33</v>
      </c>
      <c r="I5" s="89" t="s">
        <v>49</v>
      </c>
      <c r="J5" s="11"/>
    </row>
    <row r="6" spans="1:15" ht="15.75" customHeight="1">
      <c r="A6" s="4"/>
      <c r="B6" s="39"/>
      <c r="C6" s="25"/>
      <c r="D6" s="89" t="s">
        <v>46</v>
      </c>
      <c r="E6" s="25"/>
      <c r="F6" s="25"/>
      <c r="G6" s="25"/>
      <c r="H6" s="27" t="s">
        <v>34</v>
      </c>
      <c r="I6" s="89" t="s">
        <v>50</v>
      </c>
      <c r="J6" s="11"/>
    </row>
    <row r="7" spans="1:15" ht="15.75" customHeight="1">
      <c r="A7" s="4"/>
      <c r="B7" s="40"/>
      <c r="C7" s="90" t="s">
        <v>48</v>
      </c>
      <c r="D7" s="78" t="s">
        <v>47</v>
      </c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229"/>
      <c r="E11" s="229"/>
      <c r="F11" s="229"/>
      <c r="G11" s="229"/>
      <c r="H11" s="27" t="s">
        <v>33</v>
      </c>
      <c r="I11" s="92"/>
      <c r="J11" s="11"/>
    </row>
    <row r="12" spans="1:15" ht="15.75" customHeight="1">
      <c r="A12" s="4"/>
      <c r="B12" s="39"/>
      <c r="C12" s="25"/>
      <c r="D12" s="242"/>
      <c r="E12" s="242"/>
      <c r="F12" s="242"/>
      <c r="G12" s="242"/>
      <c r="H12" s="27" t="s">
        <v>34</v>
      </c>
      <c r="I12" s="92"/>
      <c r="J12" s="11"/>
    </row>
    <row r="13" spans="1:15" ht="15.75" customHeight="1">
      <c r="A13" s="4"/>
      <c r="B13" s="40"/>
      <c r="C13" s="91"/>
      <c r="D13" s="243"/>
      <c r="E13" s="243"/>
      <c r="F13" s="243"/>
      <c r="G13" s="243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236"/>
      <c r="F15" s="236"/>
      <c r="G15" s="240"/>
      <c r="H15" s="240"/>
      <c r="I15" s="240" t="s">
        <v>28</v>
      </c>
      <c r="J15" s="241"/>
    </row>
    <row r="16" spans="1:15" ht="23.25" customHeight="1">
      <c r="A16" s="139" t="s">
        <v>23</v>
      </c>
      <c r="B16" s="140" t="s">
        <v>23</v>
      </c>
      <c r="C16" s="56"/>
      <c r="D16" s="57"/>
      <c r="E16" s="205"/>
      <c r="F16" s="206"/>
      <c r="G16" s="205"/>
      <c r="H16" s="206"/>
      <c r="I16" s="205">
        <f>SUMIF(F47:F75,A16,I47:I75)+SUMIF(F47:F75,"PSU",I47:I75)</f>
        <v>0</v>
      </c>
      <c r="J16" s="226"/>
    </row>
    <row r="17" spans="1:10" ht="23.25" customHeight="1">
      <c r="A17" s="139" t="s">
        <v>24</v>
      </c>
      <c r="B17" s="140" t="s">
        <v>24</v>
      </c>
      <c r="C17" s="56"/>
      <c r="D17" s="57"/>
      <c r="E17" s="205"/>
      <c r="F17" s="206"/>
      <c r="G17" s="205"/>
      <c r="H17" s="206"/>
      <c r="I17" s="205">
        <f>SUMIF(F47:F75,A17,I47:I75)</f>
        <v>0</v>
      </c>
      <c r="J17" s="226"/>
    </row>
    <row r="18" spans="1:10" ht="23.25" customHeight="1">
      <c r="A18" s="139" t="s">
        <v>25</v>
      </c>
      <c r="B18" s="140" t="s">
        <v>25</v>
      </c>
      <c r="C18" s="56"/>
      <c r="D18" s="57"/>
      <c r="E18" s="205"/>
      <c r="F18" s="206"/>
      <c r="G18" s="205"/>
      <c r="H18" s="206"/>
      <c r="I18" s="205">
        <f>SUMIF(F47:F75,A18,I47:I75)</f>
        <v>0</v>
      </c>
      <c r="J18" s="226"/>
    </row>
    <row r="19" spans="1:10" ht="23.25" customHeight="1">
      <c r="A19" s="139" t="s">
        <v>111</v>
      </c>
      <c r="B19" s="140" t="s">
        <v>26</v>
      </c>
      <c r="C19" s="56"/>
      <c r="D19" s="57"/>
      <c r="E19" s="205"/>
      <c r="F19" s="206"/>
      <c r="G19" s="205"/>
      <c r="H19" s="206"/>
      <c r="I19" s="205">
        <f>SUMIF(F47:F75,A19,I47:I75)</f>
        <v>0</v>
      </c>
      <c r="J19" s="226"/>
    </row>
    <row r="20" spans="1:10" ht="23.25" customHeight="1">
      <c r="A20" s="139" t="s">
        <v>110</v>
      </c>
      <c r="B20" s="140" t="s">
        <v>27</v>
      </c>
      <c r="C20" s="56"/>
      <c r="D20" s="57"/>
      <c r="E20" s="205"/>
      <c r="F20" s="206"/>
      <c r="G20" s="205"/>
      <c r="H20" s="206"/>
      <c r="I20" s="205">
        <f>SUMIF(F47:F75,A20,I47:I75)</f>
        <v>0</v>
      </c>
      <c r="J20" s="226"/>
    </row>
    <row r="21" spans="1:10" ht="23.25" customHeight="1">
      <c r="A21" s="4"/>
      <c r="B21" s="72" t="s">
        <v>28</v>
      </c>
      <c r="C21" s="73"/>
      <c r="D21" s="74"/>
      <c r="E21" s="227"/>
      <c r="F21" s="228"/>
      <c r="G21" s="227"/>
      <c r="H21" s="228"/>
      <c r="I21" s="227">
        <f>SUM(I16:J20)</f>
        <v>0</v>
      </c>
      <c r="J21" s="232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15</v>
      </c>
      <c r="F23" s="59" t="s">
        <v>0</v>
      </c>
      <c r="G23" s="224">
        <f ca="1">ZakladDPHSniVypocet</f>
        <v>0</v>
      </c>
      <c r="H23" s="225"/>
      <c r="I23" s="225"/>
      <c r="J23" s="60" t="str">
        <f t="shared" ref="J23:J28" si="0">Mena</f>
        <v>CZK</v>
      </c>
    </row>
    <row r="24" spans="1:10" ht="23.25" customHeight="1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0">
        <f ca="1">ZakladDPHSni*SazbaDPH1/100</f>
        <v>0</v>
      </c>
      <c r="H24" s="231"/>
      <c r="I24" s="231"/>
      <c r="J24" s="60" t="str">
        <f t="shared" si="0"/>
        <v>CZK</v>
      </c>
    </row>
    <row r="25" spans="1:10" ht="23.25" customHeight="1">
      <c r="A25" s="4"/>
      <c r="B25" s="55" t="s">
        <v>13</v>
      </c>
      <c r="C25" s="56"/>
      <c r="D25" s="57"/>
      <c r="E25" s="58">
        <v>21</v>
      </c>
      <c r="F25" s="59" t="s">
        <v>0</v>
      </c>
      <c r="G25" s="224">
        <f>I21</f>
        <v>0</v>
      </c>
      <c r="H25" s="225"/>
      <c r="I25" s="225"/>
      <c r="J25" s="60" t="str">
        <f t="shared" si="0"/>
        <v>CZK</v>
      </c>
    </row>
    <row r="26" spans="1:10" ht="23.25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0">
        <f>ZakladDPHZakl*0.21</f>
        <v>0</v>
      </c>
      <c r="H26" s="221"/>
      <c r="I26" s="221"/>
      <c r="J26" s="54" t="str">
        <f t="shared" si="0"/>
        <v>CZK</v>
      </c>
    </row>
    <row r="27" spans="1:10" ht="23.25" customHeight="1" thickBot="1">
      <c r="A27" s="4"/>
      <c r="B27" s="46" t="s">
        <v>4</v>
      </c>
      <c r="C27" s="20"/>
      <c r="D27" s="23"/>
      <c r="E27" s="20"/>
      <c r="F27" s="21"/>
      <c r="G27" s="222">
        <f>0</f>
        <v>0</v>
      </c>
      <c r="H27" s="222"/>
      <c r="I27" s="222"/>
      <c r="J27" s="61" t="str">
        <f t="shared" si="0"/>
        <v>CZK</v>
      </c>
    </row>
    <row r="28" spans="1:10" ht="27.75" hidden="1" customHeight="1" thickBot="1">
      <c r="A28" s="4"/>
      <c r="B28" s="111" t="s">
        <v>22</v>
      </c>
      <c r="C28" s="112"/>
      <c r="D28" s="112"/>
      <c r="E28" s="113"/>
      <c r="F28" s="114"/>
      <c r="G28" s="207">
        <f ca="1">ZakladDPHSniVypocet+ZakladDPHZaklVypocet</f>
        <v>0</v>
      </c>
      <c r="H28" s="207"/>
      <c r="I28" s="207"/>
      <c r="J28" s="115" t="str">
        <f t="shared" si="0"/>
        <v>CZK</v>
      </c>
    </row>
    <row r="29" spans="1:10" ht="27.75" customHeight="1" thickBot="1">
      <c r="A29" s="4"/>
      <c r="B29" s="111" t="s">
        <v>35</v>
      </c>
      <c r="C29" s="116"/>
      <c r="D29" s="116"/>
      <c r="E29" s="116"/>
      <c r="F29" s="116"/>
      <c r="G29" s="223">
        <f>ZakladDPHZakl+DPHZakl+Zaokrouhleni</f>
        <v>0</v>
      </c>
      <c r="H29" s="223"/>
      <c r="I29" s="223"/>
      <c r="J29" s="117" t="s">
        <v>53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45705</v>
      </c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203"/>
      <c r="E34" s="203"/>
      <c r="F34" s="30"/>
      <c r="G34" s="203"/>
      <c r="H34" s="203"/>
      <c r="I34" s="203"/>
      <c r="J34" s="36"/>
    </row>
    <row r="35" spans="1:10" ht="12.75" customHeight="1">
      <c r="A35" s="4"/>
      <c r="B35" s="4"/>
      <c r="C35" s="5"/>
      <c r="D35" s="204" t="s">
        <v>2</v>
      </c>
      <c r="E35" s="204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>
      <c r="A39" s="95">
        <v>1</v>
      </c>
      <c r="B39" s="101" t="s">
        <v>51</v>
      </c>
      <c r="C39" s="208" t="s">
        <v>44</v>
      </c>
      <c r="D39" s="209"/>
      <c r="E39" s="209"/>
      <c r="F39" s="106">
        <f ca="1">'Rozpočet Pol'!AC260</f>
        <v>0</v>
      </c>
      <c r="G39" s="107">
        <f ca="1">'Rozpočet Pol'!AD260</f>
        <v>0</v>
      </c>
      <c r="H39" s="108">
        <f ca="1">(F39*SazbaDPH1/100)+(G39*SazbaDPH2/100)</f>
        <v>0</v>
      </c>
      <c r="I39" s="108">
        <f ca="1">F39+G39+H39</f>
        <v>0</v>
      </c>
      <c r="J39" s="102" t="str">
        <f ca="1">IF(CenaCelkemVypocet=0,"",I39/CenaCelkemVypocet*100)</f>
        <v/>
      </c>
    </row>
    <row r="40" spans="1:10" ht="25.5" hidden="1" customHeight="1">
      <c r="A40" s="95"/>
      <c r="B40" s="210" t="s">
        <v>52</v>
      </c>
      <c r="C40" s="211"/>
      <c r="D40" s="211"/>
      <c r="E40" s="212"/>
      <c r="F40" s="109">
        <f ca="1">SUMIF(A39:A39,"=1",F39:F39)</f>
        <v>0</v>
      </c>
      <c r="G40" s="110">
        <f ca="1">SUMIF(A39:A39,"=1",G39:G39)</f>
        <v>0</v>
      </c>
      <c r="H40" s="110">
        <f ca="1">SUMIF(A39:A39,"=1",H39:H39)</f>
        <v>0</v>
      </c>
      <c r="I40" s="110">
        <f ca="1">SUMIF(A39:A39,"=1",I39:I39)</f>
        <v>0</v>
      </c>
      <c r="J40" s="96">
        <f ca="1">SUMIF(A39:A39,"=1",J39:J39)</f>
        <v>0</v>
      </c>
    </row>
    <row r="44" spans="1:10" ht="15.6">
      <c r="B44" s="118" t="s">
        <v>54</v>
      </c>
    </row>
    <row r="46" spans="1:10" ht="25.5" customHeight="1">
      <c r="A46" s="119"/>
      <c r="B46" s="123" t="s">
        <v>16</v>
      </c>
      <c r="C46" s="123" t="s">
        <v>5</v>
      </c>
      <c r="D46" s="124"/>
      <c r="E46" s="124"/>
      <c r="F46" s="127" t="s">
        <v>55</v>
      </c>
      <c r="G46" s="127"/>
      <c r="H46" s="127"/>
      <c r="I46" s="213" t="s">
        <v>28</v>
      </c>
      <c r="J46" s="213"/>
    </row>
    <row r="47" spans="1:10" ht="25.5" customHeight="1">
      <c r="A47" s="120"/>
      <c r="B47" s="128" t="s">
        <v>56</v>
      </c>
      <c r="C47" s="215" t="s">
        <v>57</v>
      </c>
      <c r="D47" s="216"/>
      <c r="E47" s="216"/>
      <c r="F47" s="130" t="s">
        <v>23</v>
      </c>
      <c r="G47" s="131"/>
      <c r="H47" s="131"/>
      <c r="I47" s="214">
        <f>'Rozpočet Pol'!G8</f>
        <v>0</v>
      </c>
      <c r="J47" s="214"/>
    </row>
    <row r="48" spans="1:10" ht="25.5" customHeight="1">
      <c r="A48" s="120"/>
      <c r="B48" s="122" t="s">
        <v>58</v>
      </c>
      <c r="C48" s="201" t="s">
        <v>59</v>
      </c>
      <c r="D48" s="202"/>
      <c r="E48" s="202"/>
      <c r="F48" s="132" t="s">
        <v>23</v>
      </c>
      <c r="G48" s="133"/>
      <c r="H48" s="133"/>
      <c r="I48" s="200">
        <f>'Rozpočet Pol'!G28</f>
        <v>0</v>
      </c>
      <c r="J48" s="200"/>
    </row>
    <row r="49" spans="1:10" ht="25.5" customHeight="1">
      <c r="A49" s="120"/>
      <c r="B49" s="122" t="s">
        <v>60</v>
      </c>
      <c r="C49" s="201" t="s">
        <v>61</v>
      </c>
      <c r="D49" s="202"/>
      <c r="E49" s="202"/>
      <c r="F49" s="132" t="s">
        <v>23</v>
      </c>
      <c r="G49" s="133"/>
      <c r="H49" s="133"/>
      <c r="I49" s="200">
        <f>'Rozpočet Pol'!G33</f>
        <v>0</v>
      </c>
      <c r="J49" s="200"/>
    </row>
    <row r="50" spans="1:10" ht="25.5" customHeight="1">
      <c r="A50" s="120"/>
      <c r="B50" s="122" t="s">
        <v>62</v>
      </c>
      <c r="C50" s="201" t="s">
        <v>63</v>
      </c>
      <c r="D50" s="202"/>
      <c r="E50" s="202"/>
      <c r="F50" s="132" t="s">
        <v>23</v>
      </c>
      <c r="G50" s="133"/>
      <c r="H50" s="133"/>
      <c r="I50" s="200">
        <f>'Rozpočet Pol'!G46</f>
        <v>0</v>
      </c>
      <c r="J50" s="200"/>
    </row>
    <row r="51" spans="1:10" ht="25.5" customHeight="1">
      <c r="A51" s="120"/>
      <c r="B51" s="122" t="s">
        <v>64</v>
      </c>
      <c r="C51" s="201" t="s">
        <v>65</v>
      </c>
      <c r="D51" s="202"/>
      <c r="E51" s="202"/>
      <c r="F51" s="132" t="s">
        <v>23</v>
      </c>
      <c r="G51" s="133"/>
      <c r="H51" s="133"/>
      <c r="I51" s="200">
        <f>'Rozpočet Pol'!G50</f>
        <v>0</v>
      </c>
      <c r="J51" s="200"/>
    </row>
    <row r="52" spans="1:10" ht="25.5" customHeight="1">
      <c r="A52" s="120"/>
      <c r="B52" s="122" t="s">
        <v>66</v>
      </c>
      <c r="C52" s="201" t="s">
        <v>67</v>
      </c>
      <c r="D52" s="202"/>
      <c r="E52" s="202"/>
      <c r="F52" s="132" t="s">
        <v>23</v>
      </c>
      <c r="G52" s="133"/>
      <c r="H52" s="133"/>
      <c r="I52" s="200">
        <f>'Rozpočet Pol'!G55</f>
        <v>0</v>
      </c>
      <c r="J52" s="200"/>
    </row>
    <row r="53" spans="1:10" ht="25.5" customHeight="1">
      <c r="A53" s="120"/>
      <c r="B53" s="122" t="s">
        <v>68</v>
      </c>
      <c r="C53" s="201" t="s">
        <v>69</v>
      </c>
      <c r="D53" s="202"/>
      <c r="E53" s="202"/>
      <c r="F53" s="132" t="s">
        <v>23</v>
      </c>
      <c r="G53" s="133"/>
      <c r="H53" s="133"/>
      <c r="I53" s="200">
        <f>'Rozpočet Pol'!G63</f>
        <v>0</v>
      </c>
      <c r="J53" s="200"/>
    </row>
    <row r="54" spans="1:10" ht="25.5" customHeight="1">
      <c r="A54" s="120"/>
      <c r="B54" s="122" t="s">
        <v>70</v>
      </c>
      <c r="C54" s="201" t="s">
        <v>71</v>
      </c>
      <c r="D54" s="202"/>
      <c r="E54" s="202"/>
      <c r="F54" s="132" t="s">
        <v>23</v>
      </c>
      <c r="G54" s="133"/>
      <c r="H54" s="133"/>
      <c r="I54" s="200">
        <f>'Rozpočet Pol'!G69</f>
        <v>0</v>
      </c>
      <c r="J54" s="200"/>
    </row>
    <row r="55" spans="1:10" ht="25.5" customHeight="1">
      <c r="A55" s="120"/>
      <c r="B55" s="122" t="s">
        <v>72</v>
      </c>
      <c r="C55" s="201" t="s">
        <v>73</v>
      </c>
      <c r="D55" s="202"/>
      <c r="E55" s="202"/>
      <c r="F55" s="132" t="s">
        <v>23</v>
      </c>
      <c r="G55" s="133"/>
      <c r="H55" s="133"/>
      <c r="I55" s="200">
        <f>'Rozpočet Pol'!G71</f>
        <v>0</v>
      </c>
      <c r="J55" s="200"/>
    </row>
    <row r="56" spans="1:10" ht="25.5" customHeight="1">
      <c r="A56" s="120"/>
      <c r="B56" s="122" t="s">
        <v>74</v>
      </c>
      <c r="C56" s="201" t="s">
        <v>75</v>
      </c>
      <c r="D56" s="202"/>
      <c r="E56" s="202"/>
      <c r="F56" s="132" t="s">
        <v>23</v>
      </c>
      <c r="G56" s="133"/>
      <c r="H56" s="133"/>
      <c r="I56" s="200">
        <f>'Rozpočet Pol'!G81</f>
        <v>0</v>
      </c>
      <c r="J56" s="200"/>
    </row>
    <row r="57" spans="1:10" ht="25.5" customHeight="1">
      <c r="A57" s="120"/>
      <c r="B57" s="122" t="s">
        <v>76</v>
      </c>
      <c r="C57" s="201" t="s">
        <v>77</v>
      </c>
      <c r="D57" s="202"/>
      <c r="E57" s="202"/>
      <c r="F57" s="132" t="s">
        <v>23</v>
      </c>
      <c r="G57" s="133"/>
      <c r="H57" s="133"/>
      <c r="I57" s="200">
        <f>'Rozpočet Pol'!G116</f>
        <v>0</v>
      </c>
      <c r="J57" s="200"/>
    </row>
    <row r="58" spans="1:10" ht="25.5" customHeight="1">
      <c r="A58" s="120"/>
      <c r="B58" s="122" t="s">
        <v>78</v>
      </c>
      <c r="C58" s="201" t="s">
        <v>79</v>
      </c>
      <c r="D58" s="202"/>
      <c r="E58" s="202"/>
      <c r="F58" s="132" t="s">
        <v>24</v>
      </c>
      <c r="G58" s="133"/>
      <c r="H58" s="133"/>
      <c r="I58" s="200">
        <f>'Rozpočet Pol'!G119</f>
        <v>0</v>
      </c>
      <c r="J58" s="200"/>
    </row>
    <row r="59" spans="1:10" ht="25.5" customHeight="1">
      <c r="A59" s="120"/>
      <c r="B59" s="122" t="s">
        <v>80</v>
      </c>
      <c r="C59" s="201" t="s">
        <v>81</v>
      </c>
      <c r="D59" s="202"/>
      <c r="E59" s="202"/>
      <c r="F59" s="132" t="s">
        <v>24</v>
      </c>
      <c r="G59" s="133"/>
      <c r="H59" s="133"/>
      <c r="I59" s="200">
        <f>'Rozpočet Pol'!G127</f>
        <v>0</v>
      </c>
      <c r="J59" s="200"/>
    </row>
    <row r="60" spans="1:10" ht="25.5" customHeight="1">
      <c r="A60" s="120"/>
      <c r="B60" s="122" t="s">
        <v>82</v>
      </c>
      <c r="C60" s="201" t="s">
        <v>83</v>
      </c>
      <c r="D60" s="202"/>
      <c r="E60" s="202"/>
      <c r="F60" s="132" t="s">
        <v>24</v>
      </c>
      <c r="G60" s="133"/>
      <c r="H60" s="133"/>
      <c r="I60" s="200">
        <f>'Rozpočet Pol'!G136</f>
        <v>0</v>
      </c>
      <c r="J60" s="200"/>
    </row>
    <row r="61" spans="1:10" ht="25.5" customHeight="1">
      <c r="A61" s="120"/>
      <c r="B61" s="122" t="s">
        <v>84</v>
      </c>
      <c r="C61" s="201" t="s">
        <v>85</v>
      </c>
      <c r="D61" s="202"/>
      <c r="E61" s="202"/>
      <c r="F61" s="132" t="s">
        <v>24</v>
      </c>
      <c r="G61" s="133"/>
      <c r="H61" s="133"/>
      <c r="I61" s="200">
        <f>'Rozpočet Pol'!G154</f>
        <v>0</v>
      </c>
      <c r="J61" s="200"/>
    </row>
    <row r="62" spans="1:10" ht="25.5" customHeight="1">
      <c r="A62" s="120"/>
      <c r="B62" s="122" t="s">
        <v>86</v>
      </c>
      <c r="C62" s="201" t="s">
        <v>87</v>
      </c>
      <c r="D62" s="202"/>
      <c r="E62" s="202"/>
      <c r="F62" s="132" t="s">
        <v>24</v>
      </c>
      <c r="G62" s="133"/>
      <c r="H62" s="133"/>
      <c r="I62" s="200">
        <f>'Rozpočet Pol'!G165</f>
        <v>0</v>
      </c>
      <c r="J62" s="200"/>
    </row>
    <row r="63" spans="1:10" ht="25.5" customHeight="1">
      <c r="A63" s="120"/>
      <c r="B63" s="122" t="s">
        <v>88</v>
      </c>
      <c r="C63" s="201" t="s">
        <v>89</v>
      </c>
      <c r="D63" s="202"/>
      <c r="E63" s="202"/>
      <c r="F63" s="132" t="s">
        <v>24</v>
      </c>
      <c r="G63" s="133"/>
      <c r="H63" s="133"/>
      <c r="I63" s="200">
        <f>'Rozpočet Pol'!G168</f>
        <v>0</v>
      </c>
      <c r="J63" s="200"/>
    </row>
    <row r="64" spans="1:10" ht="25.5" customHeight="1">
      <c r="A64" s="120"/>
      <c r="B64" s="122" t="s">
        <v>90</v>
      </c>
      <c r="C64" s="201" t="s">
        <v>91</v>
      </c>
      <c r="D64" s="202"/>
      <c r="E64" s="202"/>
      <c r="F64" s="132" t="s">
        <v>24</v>
      </c>
      <c r="G64" s="133"/>
      <c r="H64" s="133"/>
      <c r="I64" s="200">
        <f>'Rozpočet Pol'!G175</f>
        <v>0</v>
      </c>
      <c r="J64" s="200"/>
    </row>
    <row r="65" spans="1:10" ht="25.5" customHeight="1">
      <c r="A65" s="120"/>
      <c r="B65" s="122" t="s">
        <v>92</v>
      </c>
      <c r="C65" s="201" t="s">
        <v>93</v>
      </c>
      <c r="D65" s="202"/>
      <c r="E65" s="202"/>
      <c r="F65" s="132" t="s">
        <v>24</v>
      </c>
      <c r="G65" s="133"/>
      <c r="H65" s="133"/>
      <c r="I65" s="200">
        <f>'Rozpočet Pol'!G177</f>
        <v>0</v>
      </c>
      <c r="J65" s="200"/>
    </row>
    <row r="66" spans="1:10" ht="25.5" customHeight="1">
      <c r="A66" s="120"/>
      <c r="B66" s="122" t="s">
        <v>94</v>
      </c>
      <c r="C66" s="201" t="s">
        <v>95</v>
      </c>
      <c r="D66" s="202"/>
      <c r="E66" s="202"/>
      <c r="F66" s="132" t="s">
        <v>24</v>
      </c>
      <c r="G66" s="133"/>
      <c r="H66" s="133"/>
      <c r="I66" s="200">
        <f>'Rozpočet Pol'!G203</f>
        <v>0</v>
      </c>
      <c r="J66" s="200"/>
    </row>
    <row r="67" spans="1:10" ht="25.5" customHeight="1">
      <c r="A67" s="120"/>
      <c r="B67" s="122" t="s">
        <v>96</v>
      </c>
      <c r="C67" s="201" t="s">
        <v>97</v>
      </c>
      <c r="D67" s="202"/>
      <c r="E67" s="202"/>
      <c r="F67" s="132" t="s">
        <v>24</v>
      </c>
      <c r="G67" s="133"/>
      <c r="H67" s="133"/>
      <c r="I67" s="200">
        <f>'Rozpočet Pol'!G208</f>
        <v>0</v>
      </c>
      <c r="J67" s="200"/>
    </row>
    <row r="68" spans="1:10" ht="25.5" customHeight="1">
      <c r="A68" s="120"/>
      <c r="B68" s="122" t="s">
        <v>98</v>
      </c>
      <c r="C68" s="201" t="s">
        <v>99</v>
      </c>
      <c r="D68" s="202"/>
      <c r="E68" s="202"/>
      <c r="F68" s="132" t="s">
        <v>24</v>
      </c>
      <c r="G68" s="133"/>
      <c r="H68" s="133"/>
      <c r="I68" s="200">
        <f>'Rozpočet Pol'!G216</f>
        <v>0</v>
      </c>
      <c r="J68" s="200"/>
    </row>
    <row r="69" spans="1:10" ht="25.5" customHeight="1">
      <c r="A69" s="120"/>
      <c r="B69" s="122" t="s">
        <v>100</v>
      </c>
      <c r="C69" s="201" t="s">
        <v>101</v>
      </c>
      <c r="D69" s="202"/>
      <c r="E69" s="202"/>
      <c r="F69" s="132" t="s">
        <v>24</v>
      </c>
      <c r="G69" s="133"/>
      <c r="H69" s="133"/>
      <c r="I69" s="200">
        <f>'Rozpočet Pol'!G222</f>
        <v>0</v>
      </c>
      <c r="J69" s="200"/>
    </row>
    <row r="70" spans="1:10" ht="25.5" customHeight="1">
      <c r="A70" s="120"/>
      <c r="B70" s="122" t="s">
        <v>102</v>
      </c>
      <c r="C70" s="201" t="s">
        <v>103</v>
      </c>
      <c r="D70" s="202"/>
      <c r="E70" s="202"/>
      <c r="F70" s="132" t="s">
        <v>24</v>
      </c>
      <c r="G70" s="133"/>
      <c r="H70" s="133"/>
      <c r="I70" s="200">
        <f>'Rozpočet Pol'!G225</f>
        <v>0</v>
      </c>
      <c r="J70" s="200"/>
    </row>
    <row r="71" spans="1:10" ht="25.5" customHeight="1">
      <c r="A71" s="120"/>
      <c r="B71" s="122" t="s">
        <v>104</v>
      </c>
      <c r="C71" s="201" t="s">
        <v>105</v>
      </c>
      <c r="D71" s="202"/>
      <c r="E71" s="202"/>
      <c r="F71" s="132" t="s">
        <v>24</v>
      </c>
      <c r="G71" s="133"/>
      <c r="H71" s="133"/>
      <c r="I71" s="200">
        <f>'Rozpočet Pol'!G239</f>
        <v>0</v>
      </c>
      <c r="J71" s="200"/>
    </row>
    <row r="72" spans="1:10" ht="25.5" customHeight="1">
      <c r="A72" s="120"/>
      <c r="B72" s="122" t="s">
        <v>106</v>
      </c>
      <c r="C72" s="201" t="s">
        <v>107</v>
      </c>
      <c r="D72" s="202"/>
      <c r="E72" s="202"/>
      <c r="F72" s="132" t="s">
        <v>25</v>
      </c>
      <c r="G72" s="133"/>
      <c r="H72" s="133"/>
      <c r="I72" s="200">
        <f>'Rozpočet Pol'!G242</f>
        <v>0</v>
      </c>
      <c r="J72" s="200"/>
    </row>
    <row r="73" spans="1:10" ht="25.5" customHeight="1">
      <c r="A73" s="120"/>
      <c r="B73" s="122" t="s">
        <v>108</v>
      </c>
      <c r="C73" s="201" t="s">
        <v>109</v>
      </c>
      <c r="D73" s="202"/>
      <c r="E73" s="202"/>
      <c r="F73" s="132" t="s">
        <v>23</v>
      </c>
      <c r="G73" s="133"/>
      <c r="H73" s="133"/>
      <c r="I73" s="200">
        <f>'Rozpočet Pol'!G243</f>
        <v>0</v>
      </c>
      <c r="J73" s="200"/>
    </row>
    <row r="74" spans="1:10" ht="25.5" customHeight="1">
      <c r="A74" s="120"/>
      <c r="B74" s="122" t="s">
        <v>110</v>
      </c>
      <c r="C74" s="201" t="s">
        <v>27</v>
      </c>
      <c r="D74" s="202"/>
      <c r="E74" s="202"/>
      <c r="F74" s="132" t="s">
        <v>110</v>
      </c>
      <c r="G74" s="133"/>
      <c r="H74" s="133"/>
      <c r="I74" s="200">
        <f>'Rozpočet Pol'!G248</f>
        <v>0</v>
      </c>
      <c r="J74" s="200"/>
    </row>
    <row r="75" spans="1:10" ht="25.5" customHeight="1">
      <c r="A75" s="120"/>
      <c r="B75" s="129" t="s">
        <v>111</v>
      </c>
      <c r="C75" s="197" t="s">
        <v>26</v>
      </c>
      <c r="D75" s="198"/>
      <c r="E75" s="198"/>
      <c r="F75" s="134" t="s">
        <v>111</v>
      </c>
      <c r="G75" s="135"/>
      <c r="H75" s="135"/>
      <c r="I75" s="196">
        <f>'Rozpočet Pol'!G249</f>
        <v>0</v>
      </c>
      <c r="J75" s="196"/>
    </row>
    <row r="76" spans="1:10" ht="25.5" customHeight="1">
      <c r="A76" s="121"/>
      <c r="B76" s="125" t="s">
        <v>1</v>
      </c>
      <c r="C76" s="125"/>
      <c r="D76" s="126"/>
      <c r="E76" s="126"/>
      <c r="F76" s="136"/>
      <c r="G76" s="137"/>
      <c r="H76" s="137"/>
      <c r="I76" s="199">
        <f>SUM(I47:J75)</f>
        <v>0</v>
      </c>
      <c r="J76" s="199"/>
    </row>
    <row r="77" spans="1:10">
      <c r="F77" s="138"/>
      <c r="G77" s="94"/>
      <c r="H77" s="138"/>
      <c r="I77" s="94"/>
      <c r="J77" s="94"/>
    </row>
    <row r="78" spans="1:10">
      <c r="F78" s="138"/>
      <c r="G78" s="94"/>
      <c r="H78" s="138"/>
      <c r="I78" s="94"/>
      <c r="J78" s="94"/>
    </row>
    <row r="79" spans="1:10">
      <c r="F79" s="138"/>
      <c r="G79" s="94"/>
      <c r="H79" s="138"/>
      <c r="I79" s="94"/>
      <c r="J79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9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D34:E34"/>
    <mergeCell ref="D35:E35"/>
    <mergeCell ref="G19:H19"/>
    <mergeCell ref="G20:H20"/>
    <mergeCell ref="G34:I34"/>
    <mergeCell ref="G28:I28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  <mergeCell ref="C68:E68"/>
    <mergeCell ref="I69:J69"/>
    <mergeCell ref="C69:E69"/>
    <mergeCell ref="I70:J70"/>
    <mergeCell ref="C70:E70"/>
    <mergeCell ref="I71:J71"/>
    <mergeCell ref="C71:E71"/>
    <mergeCell ref="I75:J75"/>
    <mergeCell ref="C75:E75"/>
    <mergeCell ref="I76:J76"/>
    <mergeCell ref="I72:J72"/>
    <mergeCell ref="C72:E72"/>
    <mergeCell ref="I73:J73"/>
    <mergeCell ref="C73:E73"/>
    <mergeCell ref="I74:J74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44" t="s">
        <v>6</v>
      </c>
      <c r="B1" s="244"/>
      <c r="C1" s="245"/>
      <c r="D1" s="244"/>
      <c r="E1" s="244"/>
      <c r="F1" s="244"/>
      <c r="G1" s="244"/>
    </row>
    <row r="2" spans="1:7" ht="24.9" customHeight="1">
      <c r="A2" s="77" t="s">
        <v>39</v>
      </c>
      <c r="B2" s="76"/>
      <c r="C2" s="246"/>
      <c r="D2" s="246"/>
      <c r="E2" s="246"/>
      <c r="F2" s="246"/>
      <c r="G2" s="247"/>
    </row>
    <row r="3" spans="1:7" ht="24.9" hidden="1" customHeight="1">
      <c r="A3" s="77" t="s">
        <v>7</v>
      </c>
      <c r="B3" s="76"/>
      <c r="C3" s="246"/>
      <c r="D3" s="246"/>
      <c r="E3" s="246"/>
      <c r="F3" s="246"/>
      <c r="G3" s="247"/>
    </row>
    <row r="4" spans="1:7" ht="24.9" hidden="1" customHeight="1">
      <c r="A4" s="77" t="s">
        <v>8</v>
      </c>
      <c r="B4" s="76"/>
      <c r="C4" s="246"/>
      <c r="D4" s="246"/>
      <c r="E4" s="246"/>
      <c r="F4" s="246"/>
      <c r="G4" s="247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262"/>
  <sheetViews>
    <sheetView workbookViewId="0">
      <selection activeCell="F12" sqref="F12"/>
    </sheetView>
  </sheetViews>
  <sheetFormatPr defaultRowHeight="13.2" outlineLevelRow="1"/>
  <cols>
    <col min="1" max="1" width="4.33203125" customWidth="1"/>
    <col min="2" max="2" width="14.44140625" style="93" customWidth="1"/>
    <col min="3" max="3" width="38.33203125" style="93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>
      <c r="A1" s="253" t="s">
        <v>6</v>
      </c>
      <c r="B1" s="253"/>
      <c r="C1" s="253"/>
      <c r="D1" s="253"/>
      <c r="E1" s="253"/>
      <c r="F1" s="253"/>
      <c r="G1" s="253"/>
      <c r="AE1" t="s">
        <v>113</v>
      </c>
    </row>
    <row r="2" spans="1:60" ht="24.9" customHeight="1">
      <c r="A2" s="143" t="s">
        <v>112</v>
      </c>
      <c r="B2" s="141"/>
      <c r="C2" s="254" t="s">
        <v>44</v>
      </c>
      <c r="D2" s="255"/>
      <c r="E2" s="255"/>
      <c r="F2" s="255"/>
      <c r="G2" s="256"/>
      <c r="AE2" t="s">
        <v>114</v>
      </c>
    </row>
    <row r="3" spans="1:60" ht="24.9" customHeight="1">
      <c r="A3" s="144" t="s">
        <v>7</v>
      </c>
      <c r="B3" s="142"/>
      <c r="C3" s="257" t="s">
        <v>41</v>
      </c>
      <c r="D3" s="258"/>
      <c r="E3" s="258"/>
      <c r="F3" s="258"/>
      <c r="G3" s="259"/>
      <c r="AE3" t="s">
        <v>115</v>
      </c>
    </row>
    <row r="4" spans="1:60" ht="24.9" hidden="1" customHeight="1">
      <c r="A4" s="144" t="s">
        <v>8</v>
      </c>
      <c r="B4" s="142"/>
      <c r="C4" s="257"/>
      <c r="D4" s="258"/>
      <c r="E4" s="258"/>
      <c r="F4" s="258"/>
      <c r="G4" s="259"/>
      <c r="AE4" t="s">
        <v>116</v>
      </c>
    </row>
    <row r="5" spans="1:60" hidden="1">
      <c r="A5" s="145" t="s">
        <v>117</v>
      </c>
      <c r="B5" s="146"/>
      <c r="C5" s="147"/>
      <c r="D5" s="148"/>
      <c r="E5" s="148"/>
      <c r="F5" s="148"/>
      <c r="G5" s="149"/>
      <c r="AE5" t="s">
        <v>118</v>
      </c>
    </row>
    <row r="7" spans="1:60" ht="39.6">
      <c r="A7" s="155" t="s">
        <v>119</v>
      </c>
      <c r="B7" s="156" t="s">
        <v>120</v>
      </c>
      <c r="C7" s="156" t="s">
        <v>121</v>
      </c>
      <c r="D7" s="155" t="s">
        <v>122</v>
      </c>
      <c r="E7" s="155" t="s">
        <v>123</v>
      </c>
      <c r="F7" s="150" t="s">
        <v>124</v>
      </c>
      <c r="G7" s="172" t="s">
        <v>28</v>
      </c>
      <c r="H7" s="173" t="s">
        <v>29</v>
      </c>
      <c r="I7" s="173" t="s">
        <v>125</v>
      </c>
      <c r="J7" s="173" t="s">
        <v>30</v>
      </c>
      <c r="K7" s="173" t="s">
        <v>126</v>
      </c>
      <c r="L7" s="173" t="s">
        <v>127</v>
      </c>
      <c r="M7" s="173" t="s">
        <v>128</v>
      </c>
      <c r="N7" s="173" t="s">
        <v>129</v>
      </c>
      <c r="O7" s="173" t="s">
        <v>130</v>
      </c>
      <c r="P7" s="173" t="s">
        <v>131</v>
      </c>
      <c r="Q7" s="173" t="s">
        <v>132</v>
      </c>
      <c r="R7" s="173" t="s">
        <v>133</v>
      </c>
      <c r="S7" s="173" t="s">
        <v>134</v>
      </c>
      <c r="T7" s="173" t="s">
        <v>135</v>
      </c>
      <c r="U7" s="158" t="s">
        <v>136</v>
      </c>
    </row>
    <row r="8" spans="1:60">
      <c r="A8" s="174" t="s">
        <v>137</v>
      </c>
      <c r="B8" s="175" t="s">
        <v>56</v>
      </c>
      <c r="C8" s="176" t="s">
        <v>57</v>
      </c>
      <c r="D8" s="157"/>
      <c r="E8" s="177"/>
      <c r="F8" s="178"/>
      <c r="G8" s="178">
        <f>SUMIF(AE9:AE27,"&lt;&gt;NOR",G9:G27)</f>
        <v>0</v>
      </c>
      <c r="H8" s="178"/>
      <c r="I8" s="178">
        <f>SUM(I9:I27)</f>
        <v>0</v>
      </c>
      <c r="J8" s="178"/>
      <c r="K8" s="178">
        <f>SUM(K9:K27)</f>
        <v>0</v>
      </c>
      <c r="L8" s="178"/>
      <c r="M8" s="178">
        <f>SUM(M9:M27)</f>
        <v>0</v>
      </c>
      <c r="N8" s="157"/>
      <c r="O8" s="157">
        <f>SUM(O9:O27)</f>
        <v>2.8913099999999998</v>
      </c>
      <c r="P8" s="157"/>
      <c r="Q8" s="157">
        <f>SUM(Q9:Q27)</f>
        <v>0.61119999999999997</v>
      </c>
      <c r="R8" s="157"/>
      <c r="S8" s="157"/>
      <c r="T8" s="174"/>
      <c r="U8" s="157">
        <f>SUM(U9:U27)</f>
        <v>71.149999999999991</v>
      </c>
      <c r="AE8" t="s">
        <v>138</v>
      </c>
    </row>
    <row r="9" spans="1:60" ht="20.399999999999999" outlineLevel="1">
      <c r="A9" s="152">
        <v>1</v>
      </c>
      <c r="B9" s="159" t="s">
        <v>139</v>
      </c>
      <c r="C9" s="190" t="s">
        <v>140</v>
      </c>
      <c r="D9" s="161" t="s">
        <v>141</v>
      </c>
      <c r="E9" s="166">
        <v>1</v>
      </c>
      <c r="F9" s="169">
        <v>0</v>
      </c>
      <c r="G9" s="170">
        <f>ROUND(E9*F9,2)</f>
        <v>0</v>
      </c>
      <c r="H9" s="170"/>
      <c r="I9" s="170">
        <f>ROUND(E9*H9,2)</f>
        <v>0</v>
      </c>
      <c r="J9" s="170"/>
      <c r="K9" s="170">
        <f>ROUND(E9*J9,2)</f>
        <v>0</v>
      </c>
      <c r="L9" s="170">
        <v>21</v>
      </c>
      <c r="M9" s="170">
        <f>G9*(1+L9/100)</f>
        <v>0</v>
      </c>
      <c r="N9" s="161">
        <v>0.40323999999999999</v>
      </c>
      <c r="O9" s="161">
        <f>ROUND(E9*N9,5)</f>
        <v>0.40323999999999999</v>
      </c>
      <c r="P9" s="161">
        <v>0.25559999999999999</v>
      </c>
      <c r="Q9" s="161">
        <f>ROUND(E9*P9,5)</f>
        <v>0.25559999999999999</v>
      </c>
      <c r="R9" s="161"/>
      <c r="S9" s="161"/>
      <c r="T9" s="162">
        <v>10.16963</v>
      </c>
      <c r="U9" s="161">
        <f>ROUND(E9*T9,2)</f>
        <v>10.17</v>
      </c>
      <c r="V9" s="151"/>
      <c r="X9" s="151"/>
      <c r="Y9" s="151"/>
      <c r="Z9" s="151"/>
      <c r="AA9" s="151"/>
      <c r="AB9" s="151"/>
      <c r="AC9" s="151"/>
      <c r="AD9" s="151"/>
      <c r="AE9" s="151" t="s">
        <v>142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1" outlineLevel="1">
      <c r="A10" s="152"/>
      <c r="B10" s="159"/>
      <c r="C10" s="248" t="s">
        <v>143</v>
      </c>
      <c r="D10" s="249"/>
      <c r="E10" s="250"/>
      <c r="F10" s="251"/>
      <c r="G10" s="252"/>
      <c r="H10" s="170"/>
      <c r="I10" s="170"/>
      <c r="J10" s="170"/>
      <c r="K10" s="170"/>
      <c r="L10" s="170"/>
      <c r="M10" s="170"/>
      <c r="N10" s="161"/>
      <c r="O10" s="161"/>
      <c r="P10" s="161"/>
      <c r="Q10" s="161"/>
      <c r="R10" s="161"/>
      <c r="S10" s="161"/>
      <c r="T10" s="162"/>
      <c r="U10" s="161"/>
      <c r="V10" s="151"/>
      <c r="X10" s="151"/>
      <c r="Y10" s="151"/>
      <c r="Z10" s="151"/>
      <c r="AA10" s="151"/>
      <c r="AB10" s="151"/>
      <c r="AC10" s="151"/>
      <c r="AD10" s="151"/>
      <c r="AE10" s="151" t="s">
        <v>144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4" t="str">
        <f>C10</f>
        <v>Vysekání rýhy v cihelném zdivu, osazení nosníků, vysekání a osazení nosníků z druhé strany, provaření, zmonolitnění.</v>
      </c>
      <c r="BB10" s="151"/>
      <c r="BC10" s="151"/>
      <c r="BD10" s="151"/>
      <c r="BE10" s="151"/>
      <c r="BF10" s="151"/>
      <c r="BG10" s="151"/>
      <c r="BH10" s="151"/>
    </row>
    <row r="11" spans="1:60" outlineLevel="1">
      <c r="A11" s="152"/>
      <c r="B11" s="159"/>
      <c r="C11" s="248" t="s">
        <v>145</v>
      </c>
      <c r="D11" s="249"/>
      <c r="E11" s="250"/>
      <c r="F11" s="251"/>
      <c r="G11" s="252"/>
      <c r="H11" s="170"/>
      <c r="I11" s="170"/>
      <c r="J11" s="170"/>
      <c r="K11" s="170"/>
      <c r="L11" s="170"/>
      <c r="M11" s="170"/>
      <c r="N11" s="161"/>
      <c r="O11" s="161"/>
      <c r="P11" s="161"/>
      <c r="Q11" s="161"/>
      <c r="R11" s="161"/>
      <c r="S11" s="161"/>
      <c r="T11" s="162"/>
      <c r="U11" s="161"/>
      <c r="V11" s="151"/>
      <c r="X11" s="151"/>
      <c r="Y11" s="151"/>
      <c r="Z11" s="151"/>
      <c r="AA11" s="151"/>
      <c r="AB11" s="151"/>
      <c r="AC11" s="151"/>
      <c r="AD11" s="151"/>
      <c r="AE11" s="151" t="s">
        <v>144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4" t="str">
        <f>C11</f>
        <v>Včetně podchycování zdiva nebo stropu.</v>
      </c>
      <c r="BB11" s="151"/>
      <c r="BC11" s="151"/>
      <c r="BD11" s="151"/>
      <c r="BE11" s="151"/>
      <c r="BF11" s="151"/>
      <c r="BG11" s="151"/>
      <c r="BH11" s="151"/>
    </row>
    <row r="12" spans="1:60" ht="20.399999999999999" outlineLevel="1">
      <c r="A12" s="152">
        <v>2</v>
      </c>
      <c r="B12" s="159" t="s">
        <v>146</v>
      </c>
      <c r="C12" s="190" t="s">
        <v>147</v>
      </c>
      <c r="D12" s="161" t="s">
        <v>141</v>
      </c>
      <c r="E12" s="166">
        <v>1</v>
      </c>
      <c r="F12" s="169">
        <v>0</v>
      </c>
      <c r="G12" s="170">
        <f>ROUND(E12*F12,2)</f>
        <v>0</v>
      </c>
      <c r="H12" s="170"/>
      <c r="I12" s="170">
        <f>ROUND(E12*H12,2)</f>
        <v>0</v>
      </c>
      <c r="J12" s="170"/>
      <c r="K12" s="170">
        <f>ROUND(E12*J12,2)</f>
        <v>0</v>
      </c>
      <c r="L12" s="170">
        <v>21</v>
      </c>
      <c r="M12" s="170">
        <f>G12*(1+L12/100)</f>
        <v>0</v>
      </c>
      <c r="N12" s="161">
        <v>0.40323999999999999</v>
      </c>
      <c r="O12" s="161">
        <f>ROUND(E12*N12,5)</f>
        <v>0.40323999999999999</v>
      </c>
      <c r="P12" s="161">
        <v>0.25559999999999999</v>
      </c>
      <c r="Q12" s="161">
        <f>ROUND(E12*P12,5)</f>
        <v>0.25559999999999999</v>
      </c>
      <c r="R12" s="161"/>
      <c r="S12" s="161"/>
      <c r="T12" s="162">
        <v>10.16963</v>
      </c>
      <c r="U12" s="161">
        <f>ROUND(E12*T12,2)</f>
        <v>10.17</v>
      </c>
      <c r="V12" s="151"/>
      <c r="X12" s="151"/>
      <c r="Y12" s="151"/>
      <c r="Z12" s="151"/>
      <c r="AA12" s="151"/>
      <c r="AB12" s="151"/>
      <c r="AC12" s="151"/>
      <c r="AD12" s="151"/>
      <c r="AE12" s="151" t="s">
        <v>142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1" outlineLevel="1">
      <c r="A13" s="152"/>
      <c r="B13" s="159"/>
      <c r="C13" s="248" t="s">
        <v>143</v>
      </c>
      <c r="D13" s="249"/>
      <c r="E13" s="250"/>
      <c r="F13" s="251"/>
      <c r="G13" s="252"/>
      <c r="H13" s="170"/>
      <c r="I13" s="170"/>
      <c r="J13" s="170"/>
      <c r="K13" s="170"/>
      <c r="L13" s="170"/>
      <c r="M13" s="170"/>
      <c r="N13" s="161"/>
      <c r="O13" s="161"/>
      <c r="P13" s="161"/>
      <c r="Q13" s="161"/>
      <c r="R13" s="161"/>
      <c r="S13" s="161"/>
      <c r="T13" s="162"/>
      <c r="U13" s="161"/>
      <c r="V13" s="151"/>
      <c r="X13" s="151"/>
      <c r="Y13" s="151"/>
      <c r="Z13" s="151"/>
      <c r="AA13" s="151"/>
      <c r="AB13" s="151"/>
      <c r="AC13" s="151"/>
      <c r="AD13" s="151"/>
      <c r="AE13" s="151" t="s">
        <v>144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4" t="str">
        <f>C13</f>
        <v>Vysekání rýhy v cihelném zdivu, osazení nosníků, vysekání a osazení nosníků z druhé strany, provaření, zmonolitnění.</v>
      </c>
      <c r="BB13" s="151"/>
      <c r="BC13" s="151"/>
      <c r="BD13" s="151"/>
      <c r="BE13" s="151"/>
      <c r="BF13" s="151"/>
      <c r="BG13" s="151"/>
      <c r="BH13" s="151"/>
    </row>
    <row r="14" spans="1:60" outlineLevel="1">
      <c r="A14" s="152"/>
      <c r="B14" s="159"/>
      <c r="C14" s="248" t="s">
        <v>145</v>
      </c>
      <c r="D14" s="249"/>
      <c r="E14" s="250"/>
      <c r="F14" s="251"/>
      <c r="G14" s="252"/>
      <c r="H14" s="170"/>
      <c r="I14" s="170"/>
      <c r="J14" s="170"/>
      <c r="K14" s="170"/>
      <c r="L14" s="170"/>
      <c r="M14" s="170"/>
      <c r="N14" s="161"/>
      <c r="O14" s="161"/>
      <c r="P14" s="161"/>
      <c r="Q14" s="161"/>
      <c r="R14" s="161"/>
      <c r="S14" s="161"/>
      <c r="T14" s="162"/>
      <c r="U14" s="161"/>
      <c r="V14" s="151"/>
      <c r="X14" s="151"/>
      <c r="Y14" s="151"/>
      <c r="Z14" s="151"/>
      <c r="AA14" s="151"/>
      <c r="AB14" s="151"/>
      <c r="AC14" s="151"/>
      <c r="AD14" s="151"/>
      <c r="AE14" s="151" t="s">
        <v>144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4" t="str">
        <f>C14</f>
        <v>Včetně podchycování zdiva nebo stropu.</v>
      </c>
      <c r="BB14" s="151"/>
      <c r="BC14" s="151"/>
      <c r="BD14" s="151"/>
      <c r="BE14" s="151"/>
      <c r="BF14" s="151"/>
      <c r="BG14" s="151"/>
      <c r="BH14" s="151"/>
    </row>
    <row r="15" spans="1:60" ht="20.399999999999999" outlineLevel="1">
      <c r="A15" s="152">
        <v>3</v>
      </c>
      <c r="B15" s="159" t="s">
        <v>148</v>
      </c>
      <c r="C15" s="190" t="s">
        <v>149</v>
      </c>
      <c r="D15" s="161" t="s">
        <v>141</v>
      </c>
      <c r="E15" s="166">
        <v>1</v>
      </c>
      <c r="F15" s="169">
        <v>0</v>
      </c>
      <c r="G15" s="170">
        <f>ROUND(E15*F15,2)</f>
        <v>0</v>
      </c>
      <c r="H15" s="170"/>
      <c r="I15" s="170">
        <f>ROUND(E15*H15,2)</f>
        <v>0</v>
      </c>
      <c r="J15" s="170"/>
      <c r="K15" s="170">
        <f>ROUND(E15*J15,2)</f>
        <v>0</v>
      </c>
      <c r="L15" s="170">
        <v>21</v>
      </c>
      <c r="M15" s="170">
        <f>G15*(1+L15/100)</f>
        <v>0</v>
      </c>
      <c r="N15" s="161">
        <v>0.14838000000000001</v>
      </c>
      <c r="O15" s="161">
        <f>ROUND(E15*N15,5)</f>
        <v>0.14838000000000001</v>
      </c>
      <c r="P15" s="161">
        <v>0.1</v>
      </c>
      <c r="Q15" s="161">
        <f>ROUND(E15*P15,5)</f>
        <v>0.1</v>
      </c>
      <c r="R15" s="161"/>
      <c r="S15" s="161"/>
      <c r="T15" s="162">
        <v>3.5133700000000001</v>
      </c>
      <c r="U15" s="161">
        <f>ROUND(E15*T15,2)</f>
        <v>3.51</v>
      </c>
      <c r="V15" s="151"/>
      <c r="X15" s="151"/>
      <c r="Y15" s="151"/>
      <c r="Z15" s="151"/>
      <c r="AA15" s="151"/>
      <c r="AB15" s="151"/>
      <c r="AC15" s="151"/>
      <c r="AD15" s="151"/>
      <c r="AE15" s="151" t="s">
        <v>142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52"/>
      <c r="B16" s="159"/>
      <c r="C16" s="248" t="s">
        <v>150</v>
      </c>
      <c r="D16" s="249"/>
      <c r="E16" s="250"/>
      <c r="F16" s="251"/>
      <c r="G16" s="252"/>
      <c r="H16" s="170"/>
      <c r="I16" s="170"/>
      <c r="J16" s="170"/>
      <c r="K16" s="170"/>
      <c r="L16" s="170"/>
      <c r="M16" s="170"/>
      <c r="N16" s="161"/>
      <c r="O16" s="161"/>
      <c r="P16" s="161"/>
      <c r="Q16" s="161"/>
      <c r="R16" s="161"/>
      <c r="S16" s="161"/>
      <c r="T16" s="162"/>
      <c r="U16" s="161"/>
      <c r="V16" s="151"/>
      <c r="X16" s="151"/>
      <c r="Y16" s="151"/>
      <c r="Z16" s="151"/>
      <c r="AA16" s="151"/>
      <c r="AB16" s="151"/>
      <c r="AC16" s="151"/>
      <c r="AD16" s="151"/>
      <c r="AE16" s="151" t="s">
        <v>144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4" t="str">
        <f>C16</f>
        <v>Vysekání rýh, svislý a vodorovný přesun suti, odvoz na skládku, montáž a dodávka překladu.</v>
      </c>
      <c r="BB16" s="151"/>
      <c r="BC16" s="151"/>
      <c r="BD16" s="151"/>
      <c r="BE16" s="151"/>
      <c r="BF16" s="151"/>
      <c r="BG16" s="151"/>
      <c r="BH16" s="151"/>
    </row>
    <row r="17" spans="1:60" outlineLevel="1">
      <c r="A17" s="152">
        <v>4</v>
      </c>
      <c r="B17" s="159" t="s">
        <v>151</v>
      </c>
      <c r="C17" s="190" t="s">
        <v>152</v>
      </c>
      <c r="D17" s="161" t="s">
        <v>153</v>
      </c>
      <c r="E17" s="166">
        <v>19.064</v>
      </c>
      <c r="F17" s="169">
        <v>0</v>
      </c>
      <c r="G17" s="170">
        <f>ROUND(E17*F17,2)</f>
        <v>0</v>
      </c>
      <c r="H17" s="170"/>
      <c r="I17" s="170">
        <f>ROUND(E17*H17,2)</f>
        <v>0</v>
      </c>
      <c r="J17" s="170"/>
      <c r="K17" s="170">
        <f>ROUND(E17*J17,2)</f>
        <v>0</v>
      </c>
      <c r="L17" s="170">
        <v>21</v>
      </c>
      <c r="M17" s="170">
        <f>G17*(1+L17/100)</f>
        <v>0</v>
      </c>
      <c r="N17" s="161">
        <v>3.3230000000000003E-2</v>
      </c>
      <c r="O17" s="161">
        <f>ROUND(E17*N17,5)</f>
        <v>0.63349999999999995</v>
      </c>
      <c r="P17" s="161">
        <v>0</v>
      </c>
      <c r="Q17" s="161">
        <f>ROUND(E17*P17,5)</f>
        <v>0</v>
      </c>
      <c r="R17" s="161"/>
      <c r="S17" s="161"/>
      <c r="T17" s="162">
        <v>0.99</v>
      </c>
      <c r="U17" s="161">
        <f>ROUND(E17*T17,2)</f>
        <v>18.87</v>
      </c>
      <c r="V17" s="151"/>
      <c r="X17" s="151"/>
      <c r="Y17" s="151"/>
      <c r="Z17" s="151"/>
      <c r="AA17" s="151"/>
      <c r="AB17" s="151"/>
      <c r="AC17" s="151"/>
      <c r="AD17" s="151"/>
      <c r="AE17" s="151" t="s">
        <v>154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2"/>
      <c r="B18" s="159"/>
      <c r="C18" s="191" t="s">
        <v>155</v>
      </c>
      <c r="D18" s="163"/>
      <c r="E18" s="167">
        <v>25</v>
      </c>
      <c r="F18" s="170"/>
      <c r="G18" s="170"/>
      <c r="H18" s="170"/>
      <c r="I18" s="170"/>
      <c r="J18" s="170"/>
      <c r="K18" s="170"/>
      <c r="L18" s="170"/>
      <c r="M18" s="170"/>
      <c r="N18" s="161"/>
      <c r="O18" s="161"/>
      <c r="P18" s="161"/>
      <c r="Q18" s="161"/>
      <c r="R18" s="161"/>
      <c r="S18" s="161"/>
      <c r="T18" s="162"/>
      <c r="U18" s="161"/>
      <c r="V18" s="151"/>
      <c r="X18" s="151"/>
      <c r="Y18" s="151"/>
      <c r="Z18" s="151"/>
      <c r="AA18" s="151"/>
      <c r="AB18" s="151"/>
      <c r="AC18" s="151"/>
      <c r="AD18" s="151"/>
      <c r="AE18" s="151" t="s">
        <v>156</v>
      </c>
      <c r="AF18" s="151">
        <v>0</v>
      </c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>
      <c r="A19" s="152"/>
      <c r="B19" s="159"/>
      <c r="C19" s="191" t="s">
        <v>157</v>
      </c>
      <c r="D19" s="163"/>
      <c r="E19" s="167">
        <v>-5.9359999999999999</v>
      </c>
      <c r="F19" s="170"/>
      <c r="G19" s="170"/>
      <c r="H19" s="170"/>
      <c r="I19" s="170"/>
      <c r="J19" s="170"/>
      <c r="K19" s="170"/>
      <c r="L19" s="170"/>
      <c r="M19" s="170"/>
      <c r="N19" s="161"/>
      <c r="O19" s="161"/>
      <c r="P19" s="161"/>
      <c r="Q19" s="161"/>
      <c r="R19" s="161"/>
      <c r="S19" s="161"/>
      <c r="T19" s="162"/>
      <c r="U19" s="161"/>
      <c r="V19" s="151"/>
      <c r="X19" s="151"/>
      <c r="Y19" s="151"/>
      <c r="Z19" s="151"/>
      <c r="AA19" s="151"/>
      <c r="AB19" s="151"/>
      <c r="AC19" s="151"/>
      <c r="AD19" s="151"/>
      <c r="AE19" s="151" t="s">
        <v>156</v>
      </c>
      <c r="AF19" s="151">
        <v>0</v>
      </c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52">
        <v>5</v>
      </c>
      <c r="B20" s="159" t="s">
        <v>158</v>
      </c>
      <c r="C20" s="190" t="s">
        <v>159</v>
      </c>
      <c r="D20" s="161" t="s">
        <v>153</v>
      </c>
      <c r="E20" s="166">
        <v>19.064</v>
      </c>
      <c r="F20" s="169">
        <v>0</v>
      </c>
      <c r="G20" s="170">
        <f>ROUND(E20*F20,2)</f>
        <v>0</v>
      </c>
      <c r="H20" s="170"/>
      <c r="I20" s="170">
        <f>ROUND(E20*H20,2)</f>
        <v>0</v>
      </c>
      <c r="J20" s="170"/>
      <c r="K20" s="170">
        <f>ROUND(E20*J20,2)</f>
        <v>0</v>
      </c>
      <c r="L20" s="170">
        <v>21</v>
      </c>
      <c r="M20" s="170">
        <f>G20*(1+L20/100)</f>
        <v>0</v>
      </c>
      <c r="N20" s="161">
        <v>5.0000000000000001E-4</v>
      </c>
      <c r="O20" s="161">
        <f>ROUND(E20*N20,5)</f>
        <v>9.5300000000000003E-3</v>
      </c>
      <c r="P20" s="161">
        <v>0</v>
      </c>
      <c r="Q20" s="161">
        <f>ROUND(E20*P20,5)</f>
        <v>0</v>
      </c>
      <c r="R20" s="161"/>
      <c r="S20" s="161"/>
      <c r="T20" s="162">
        <v>3.15E-2</v>
      </c>
      <c r="U20" s="161">
        <f>ROUND(E20*T20,2)</f>
        <v>0.6</v>
      </c>
      <c r="V20" s="151"/>
      <c r="X20" s="151"/>
      <c r="Y20" s="151"/>
      <c r="Z20" s="151"/>
      <c r="AA20" s="151"/>
      <c r="AB20" s="151"/>
      <c r="AC20" s="151"/>
      <c r="AD20" s="151"/>
      <c r="AE20" s="151" t="s">
        <v>154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>
      <c r="A21" s="152">
        <v>6</v>
      </c>
      <c r="B21" s="159" t="s">
        <v>160</v>
      </c>
      <c r="C21" s="190" t="s">
        <v>161</v>
      </c>
      <c r="D21" s="161" t="s">
        <v>141</v>
      </c>
      <c r="E21" s="166">
        <v>4</v>
      </c>
      <c r="F21" s="169">
        <v>0</v>
      </c>
      <c r="G21" s="170">
        <f>ROUND(E21*F21,2)</f>
        <v>0</v>
      </c>
      <c r="H21" s="170"/>
      <c r="I21" s="170">
        <f>ROUND(E21*H21,2)</f>
        <v>0</v>
      </c>
      <c r="J21" s="170"/>
      <c r="K21" s="170">
        <f>ROUND(E21*J21,2)</f>
        <v>0</v>
      </c>
      <c r="L21" s="170">
        <v>21</v>
      </c>
      <c r="M21" s="170">
        <f>G21*(1+L21/100)</f>
        <v>0</v>
      </c>
      <c r="N21" s="161">
        <v>0</v>
      </c>
      <c r="O21" s="161">
        <f>ROUND(E21*N21,5)</f>
        <v>0</v>
      </c>
      <c r="P21" s="161">
        <v>0</v>
      </c>
      <c r="Q21" s="161">
        <f>ROUND(E21*P21,5)</f>
        <v>0</v>
      </c>
      <c r="R21" s="161"/>
      <c r="S21" s="161"/>
      <c r="T21" s="162">
        <v>3.8</v>
      </c>
      <c r="U21" s="161">
        <f>ROUND(E21*T21,2)</f>
        <v>15.2</v>
      </c>
      <c r="V21" s="151"/>
      <c r="X21" s="151"/>
      <c r="Y21" s="151"/>
      <c r="Z21" s="151"/>
      <c r="AA21" s="151"/>
      <c r="AB21" s="151"/>
      <c r="AC21" s="151"/>
      <c r="AD21" s="151"/>
      <c r="AE21" s="151" t="s">
        <v>154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0.399999999999999" outlineLevel="1">
      <c r="A22" s="152">
        <v>7</v>
      </c>
      <c r="B22" s="159" t="s">
        <v>162</v>
      </c>
      <c r="C22" s="190" t="s">
        <v>163</v>
      </c>
      <c r="D22" s="161" t="s">
        <v>164</v>
      </c>
      <c r="E22" s="166">
        <v>15</v>
      </c>
      <c r="F22" s="169">
        <v>0</v>
      </c>
      <c r="G22" s="170">
        <f>ROUND(E22*F22,2)</f>
        <v>0</v>
      </c>
      <c r="H22" s="170"/>
      <c r="I22" s="170">
        <f>ROUND(E22*H22,2)</f>
        <v>0</v>
      </c>
      <c r="J22" s="170"/>
      <c r="K22" s="170">
        <f>ROUND(E22*J22,2)</f>
        <v>0</v>
      </c>
      <c r="L22" s="170">
        <v>21</v>
      </c>
      <c r="M22" s="170">
        <f>G22*(1+L22/100)</f>
        <v>0</v>
      </c>
      <c r="N22" s="161">
        <v>1.3999999999999999E-4</v>
      </c>
      <c r="O22" s="161">
        <f>ROUND(E22*N22,5)</f>
        <v>2.0999999999999999E-3</v>
      </c>
      <c r="P22" s="161">
        <v>0</v>
      </c>
      <c r="Q22" s="161">
        <f>ROUND(E22*P22,5)</f>
        <v>0</v>
      </c>
      <c r="R22" s="161"/>
      <c r="S22" s="161"/>
      <c r="T22" s="162">
        <v>0.05</v>
      </c>
      <c r="U22" s="161">
        <f>ROUND(E22*T22,2)</f>
        <v>0.75</v>
      </c>
      <c r="V22" s="151"/>
      <c r="X22" s="151"/>
      <c r="Y22" s="151"/>
      <c r="Z22" s="151"/>
      <c r="AA22" s="151"/>
      <c r="AB22" s="151"/>
      <c r="AC22" s="151"/>
      <c r="AD22" s="151"/>
      <c r="AE22" s="151" t="s">
        <v>154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>
      <c r="A23" s="152"/>
      <c r="B23" s="159"/>
      <c r="C23" s="191" t="s">
        <v>165</v>
      </c>
      <c r="D23" s="163"/>
      <c r="E23" s="167">
        <v>15</v>
      </c>
      <c r="F23" s="170"/>
      <c r="G23" s="170"/>
      <c r="H23" s="170"/>
      <c r="I23" s="170"/>
      <c r="J23" s="170"/>
      <c r="K23" s="170"/>
      <c r="L23" s="170"/>
      <c r="M23" s="170"/>
      <c r="N23" s="161"/>
      <c r="O23" s="161"/>
      <c r="P23" s="161"/>
      <c r="Q23" s="161"/>
      <c r="R23" s="161"/>
      <c r="S23" s="161"/>
      <c r="T23" s="162"/>
      <c r="U23" s="161"/>
      <c r="V23" s="151"/>
      <c r="X23" s="151"/>
      <c r="Y23" s="151"/>
      <c r="Z23" s="151"/>
      <c r="AA23" s="151"/>
      <c r="AB23" s="151"/>
      <c r="AC23" s="151"/>
      <c r="AD23" s="151"/>
      <c r="AE23" s="151" t="s">
        <v>156</v>
      </c>
      <c r="AF23" s="151">
        <v>0</v>
      </c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>
      <c r="A24" s="152">
        <v>8</v>
      </c>
      <c r="B24" s="159" t="s">
        <v>166</v>
      </c>
      <c r="C24" s="190" t="s">
        <v>167</v>
      </c>
      <c r="D24" s="161" t="s">
        <v>168</v>
      </c>
      <c r="E24" s="166">
        <v>0.35909999999999997</v>
      </c>
      <c r="F24" s="169">
        <v>0</v>
      </c>
      <c r="G24" s="170">
        <f>ROUND(E24*F24,2)</f>
        <v>0</v>
      </c>
      <c r="H24" s="170"/>
      <c r="I24" s="170">
        <f>ROUND(E24*H24,2)</f>
        <v>0</v>
      </c>
      <c r="J24" s="170"/>
      <c r="K24" s="170">
        <f>ROUND(E24*J24,2)</f>
        <v>0</v>
      </c>
      <c r="L24" s="170">
        <v>21</v>
      </c>
      <c r="M24" s="170">
        <f>G24*(1+L24/100)</f>
        <v>0</v>
      </c>
      <c r="N24" s="161">
        <v>0.76605000000000001</v>
      </c>
      <c r="O24" s="161">
        <f>ROUND(E24*N24,5)</f>
        <v>0.27509</v>
      </c>
      <c r="P24" s="161">
        <v>0</v>
      </c>
      <c r="Q24" s="161">
        <f>ROUND(E24*P24,5)</f>
        <v>0</v>
      </c>
      <c r="R24" s="161"/>
      <c r="S24" s="161"/>
      <c r="T24" s="162">
        <v>3.3231899999999999</v>
      </c>
      <c r="U24" s="161">
        <f>ROUND(E24*T24,2)</f>
        <v>1.19</v>
      </c>
      <c r="V24" s="151"/>
      <c r="X24" s="151"/>
      <c r="Y24" s="151"/>
      <c r="Z24" s="151"/>
      <c r="AA24" s="151"/>
      <c r="AB24" s="151"/>
      <c r="AC24" s="151"/>
      <c r="AD24" s="151"/>
      <c r="AE24" s="151" t="s">
        <v>154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>
      <c r="A25" s="152"/>
      <c r="B25" s="159"/>
      <c r="C25" s="191" t="s">
        <v>169</v>
      </c>
      <c r="D25" s="163"/>
      <c r="E25" s="167">
        <v>0.35909999999999997</v>
      </c>
      <c r="F25" s="170"/>
      <c r="G25" s="170"/>
      <c r="H25" s="170"/>
      <c r="I25" s="170"/>
      <c r="J25" s="170"/>
      <c r="K25" s="170"/>
      <c r="L25" s="170"/>
      <c r="M25" s="170"/>
      <c r="N25" s="161"/>
      <c r="O25" s="161"/>
      <c r="P25" s="161"/>
      <c r="Q25" s="161"/>
      <c r="R25" s="161"/>
      <c r="S25" s="161"/>
      <c r="T25" s="162"/>
      <c r="U25" s="161"/>
      <c r="V25" s="151"/>
      <c r="X25" s="151"/>
      <c r="Y25" s="151"/>
      <c r="Z25" s="151"/>
      <c r="AA25" s="151"/>
      <c r="AB25" s="151"/>
      <c r="AC25" s="151"/>
      <c r="AD25" s="151"/>
      <c r="AE25" s="151" t="s">
        <v>156</v>
      </c>
      <c r="AF25" s="151">
        <v>0</v>
      </c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>
      <c r="A26" s="152">
        <v>9</v>
      </c>
      <c r="B26" s="159" t="s">
        <v>170</v>
      </c>
      <c r="C26" s="190" t="s">
        <v>171</v>
      </c>
      <c r="D26" s="161" t="s">
        <v>168</v>
      </c>
      <c r="E26" s="166">
        <v>1.75</v>
      </c>
      <c r="F26" s="169">
        <v>0</v>
      </c>
      <c r="G26" s="170">
        <f>ROUND(E26*F26,2)</f>
        <v>0</v>
      </c>
      <c r="H26" s="170"/>
      <c r="I26" s="170">
        <f>ROUND(E26*H26,2)</f>
        <v>0</v>
      </c>
      <c r="J26" s="170"/>
      <c r="K26" s="170">
        <f>ROUND(E26*J26,2)</f>
        <v>0</v>
      </c>
      <c r="L26" s="170">
        <v>21</v>
      </c>
      <c r="M26" s="170">
        <f>G26*(1+L26/100)</f>
        <v>0</v>
      </c>
      <c r="N26" s="161">
        <v>0.58069999999999999</v>
      </c>
      <c r="O26" s="161">
        <f>ROUND(E26*N26,5)</f>
        <v>1.01623</v>
      </c>
      <c r="P26" s="161">
        <v>0</v>
      </c>
      <c r="Q26" s="161">
        <f>ROUND(E26*P26,5)</f>
        <v>0</v>
      </c>
      <c r="R26" s="161"/>
      <c r="S26" s="161"/>
      <c r="T26" s="162">
        <v>6.1074200000000003</v>
      </c>
      <c r="U26" s="161">
        <f>ROUND(E26*T26,2)</f>
        <v>10.69</v>
      </c>
      <c r="V26" s="151"/>
      <c r="X26" s="151"/>
      <c r="Y26" s="151"/>
      <c r="Z26" s="151"/>
      <c r="AA26" s="151"/>
      <c r="AB26" s="151"/>
      <c r="AC26" s="151"/>
      <c r="AD26" s="151"/>
      <c r="AE26" s="151" t="s">
        <v>154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>
      <c r="A27" s="152"/>
      <c r="B27" s="159"/>
      <c r="C27" s="191" t="s">
        <v>172</v>
      </c>
      <c r="D27" s="163"/>
      <c r="E27" s="167">
        <v>1.75</v>
      </c>
      <c r="F27" s="170"/>
      <c r="G27" s="170"/>
      <c r="H27" s="170"/>
      <c r="I27" s="170"/>
      <c r="J27" s="170"/>
      <c r="K27" s="170"/>
      <c r="L27" s="170"/>
      <c r="M27" s="170"/>
      <c r="N27" s="161"/>
      <c r="O27" s="161"/>
      <c r="P27" s="161"/>
      <c r="Q27" s="161"/>
      <c r="R27" s="161"/>
      <c r="S27" s="161"/>
      <c r="T27" s="162"/>
      <c r="U27" s="161"/>
      <c r="V27" s="151"/>
      <c r="X27" s="151"/>
      <c r="Y27" s="151"/>
      <c r="Z27" s="151"/>
      <c r="AA27" s="151"/>
      <c r="AB27" s="151"/>
      <c r="AC27" s="151"/>
      <c r="AD27" s="151"/>
      <c r="AE27" s="151" t="s">
        <v>156</v>
      </c>
      <c r="AF27" s="151">
        <v>0</v>
      </c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>
      <c r="A28" s="153" t="s">
        <v>137</v>
      </c>
      <c r="B28" s="160" t="s">
        <v>58</v>
      </c>
      <c r="C28" s="192" t="s">
        <v>59</v>
      </c>
      <c r="D28" s="164"/>
      <c r="E28" s="168"/>
      <c r="F28" s="171"/>
      <c r="G28" s="171">
        <f>SUMIF(AE29:AE32,"&lt;&gt;NOR",G29:G32)</f>
        <v>0</v>
      </c>
      <c r="H28" s="171"/>
      <c r="I28" s="171">
        <f>SUM(I29:I32)</f>
        <v>0</v>
      </c>
      <c r="J28" s="171"/>
      <c r="K28" s="171">
        <f>SUM(K29:K32)</f>
        <v>0</v>
      </c>
      <c r="L28" s="171"/>
      <c r="M28" s="171">
        <f>SUM(M29:M32)</f>
        <v>0</v>
      </c>
      <c r="N28" s="164"/>
      <c r="O28" s="164">
        <f>SUM(O29:O32)</f>
        <v>1.27894</v>
      </c>
      <c r="P28" s="164"/>
      <c r="Q28" s="164">
        <f>SUM(Q29:Q32)</f>
        <v>0</v>
      </c>
      <c r="R28" s="164"/>
      <c r="S28" s="164"/>
      <c r="T28" s="165"/>
      <c r="U28" s="164">
        <f>SUM(U29:U32)</f>
        <v>97.490000000000009</v>
      </c>
      <c r="AE28" t="s">
        <v>138</v>
      </c>
    </row>
    <row r="29" spans="1:60" outlineLevel="1">
      <c r="A29" s="152">
        <v>10</v>
      </c>
      <c r="B29" s="159" t="s">
        <v>173</v>
      </c>
      <c r="C29" s="190" t="s">
        <v>174</v>
      </c>
      <c r="D29" s="161" t="s">
        <v>153</v>
      </c>
      <c r="E29" s="166">
        <v>68.8</v>
      </c>
      <c r="F29" s="169">
        <v>0</v>
      </c>
      <c r="G29" s="170">
        <f>ROUND(E29*F29,2)</f>
        <v>0</v>
      </c>
      <c r="H29" s="170"/>
      <c r="I29" s="170">
        <f>ROUND(E29*H29,2)</f>
        <v>0</v>
      </c>
      <c r="J29" s="170"/>
      <c r="K29" s="170">
        <f>ROUND(E29*J29,2)</f>
        <v>0</v>
      </c>
      <c r="L29" s="170">
        <v>21</v>
      </c>
      <c r="M29" s="170">
        <f>G29*(1+L29/100)</f>
        <v>0</v>
      </c>
      <c r="N29" s="161">
        <v>1.243E-2</v>
      </c>
      <c r="O29" s="161">
        <f>ROUND(E29*N29,5)</f>
        <v>0.85518000000000005</v>
      </c>
      <c r="P29" s="161">
        <v>0</v>
      </c>
      <c r="Q29" s="161">
        <f>ROUND(E29*P29,5)</f>
        <v>0</v>
      </c>
      <c r="R29" s="161"/>
      <c r="S29" s="161"/>
      <c r="T29" s="162">
        <v>0.95</v>
      </c>
      <c r="U29" s="161">
        <f>ROUND(E29*T29,2)</f>
        <v>65.36</v>
      </c>
      <c r="V29" s="151"/>
      <c r="X29" s="151"/>
      <c r="Y29" s="151"/>
      <c r="Z29" s="151"/>
      <c r="AA29" s="151"/>
      <c r="AB29" s="151"/>
      <c r="AC29" s="151"/>
      <c r="AD29" s="151"/>
      <c r="AE29" s="151" t="s">
        <v>154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>
      <c r="A30" s="152"/>
      <c r="B30" s="159"/>
      <c r="C30" s="191" t="s">
        <v>175</v>
      </c>
      <c r="D30" s="163"/>
      <c r="E30" s="167">
        <v>68.8</v>
      </c>
      <c r="F30" s="170"/>
      <c r="G30" s="170"/>
      <c r="H30" s="170"/>
      <c r="I30" s="170"/>
      <c r="J30" s="170"/>
      <c r="K30" s="170"/>
      <c r="L30" s="170"/>
      <c r="M30" s="170"/>
      <c r="N30" s="161"/>
      <c r="O30" s="161"/>
      <c r="P30" s="161"/>
      <c r="Q30" s="161"/>
      <c r="R30" s="161"/>
      <c r="S30" s="161"/>
      <c r="T30" s="162"/>
      <c r="U30" s="161"/>
      <c r="V30" s="151"/>
      <c r="X30" s="151"/>
      <c r="Y30" s="151"/>
      <c r="Z30" s="151"/>
      <c r="AA30" s="151"/>
      <c r="AB30" s="151"/>
      <c r="AC30" s="151"/>
      <c r="AD30" s="151"/>
      <c r="AE30" s="151" t="s">
        <v>156</v>
      </c>
      <c r="AF30" s="151">
        <v>0</v>
      </c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>
      <c r="A31" s="152">
        <v>11</v>
      </c>
      <c r="B31" s="159" t="s">
        <v>176</v>
      </c>
      <c r="C31" s="190" t="s">
        <v>177</v>
      </c>
      <c r="D31" s="161" t="s">
        <v>153</v>
      </c>
      <c r="E31" s="166">
        <v>33.82</v>
      </c>
      <c r="F31" s="169">
        <v>0</v>
      </c>
      <c r="G31" s="170">
        <f>ROUND(E31*F31,2)</f>
        <v>0</v>
      </c>
      <c r="H31" s="170"/>
      <c r="I31" s="170">
        <f>ROUND(E31*H31,2)</f>
        <v>0</v>
      </c>
      <c r="J31" s="170"/>
      <c r="K31" s="170">
        <f>ROUND(E31*J31,2)</f>
        <v>0</v>
      </c>
      <c r="L31" s="170">
        <v>21</v>
      </c>
      <c r="M31" s="170">
        <f>G31*(1+L31/100)</f>
        <v>0</v>
      </c>
      <c r="N31" s="161">
        <v>1.2529999999999999E-2</v>
      </c>
      <c r="O31" s="161">
        <f>ROUND(E31*N31,5)</f>
        <v>0.42376000000000003</v>
      </c>
      <c r="P31" s="161">
        <v>0</v>
      </c>
      <c r="Q31" s="161">
        <f>ROUND(E31*P31,5)</f>
        <v>0</v>
      </c>
      <c r="R31" s="161"/>
      <c r="S31" s="161"/>
      <c r="T31" s="162">
        <v>0.95</v>
      </c>
      <c r="U31" s="161">
        <f>ROUND(E31*T31,2)</f>
        <v>32.130000000000003</v>
      </c>
      <c r="V31" s="151"/>
      <c r="X31" s="151"/>
      <c r="Y31" s="151"/>
      <c r="Z31" s="151"/>
      <c r="AA31" s="151"/>
      <c r="AB31" s="151"/>
      <c r="AC31" s="151"/>
      <c r="AD31" s="151"/>
      <c r="AE31" s="151" t="s">
        <v>154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52"/>
      <c r="B32" s="159"/>
      <c r="C32" s="191" t="s">
        <v>178</v>
      </c>
      <c r="D32" s="163"/>
      <c r="E32" s="167">
        <v>33.82</v>
      </c>
      <c r="F32" s="170"/>
      <c r="G32" s="170"/>
      <c r="H32" s="170"/>
      <c r="I32" s="170"/>
      <c r="J32" s="170"/>
      <c r="K32" s="170"/>
      <c r="L32" s="170"/>
      <c r="M32" s="170"/>
      <c r="N32" s="161"/>
      <c r="O32" s="161"/>
      <c r="P32" s="161"/>
      <c r="Q32" s="161"/>
      <c r="R32" s="161"/>
      <c r="S32" s="161"/>
      <c r="T32" s="162"/>
      <c r="U32" s="161"/>
      <c r="V32" s="151"/>
      <c r="X32" s="151"/>
      <c r="Y32" s="151"/>
      <c r="Z32" s="151"/>
      <c r="AA32" s="151"/>
      <c r="AB32" s="151"/>
      <c r="AC32" s="151"/>
      <c r="AD32" s="151"/>
      <c r="AE32" s="151" t="s">
        <v>156</v>
      </c>
      <c r="AF32" s="151">
        <v>0</v>
      </c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>
      <c r="A33" s="153" t="s">
        <v>137</v>
      </c>
      <c r="B33" s="160" t="s">
        <v>60</v>
      </c>
      <c r="C33" s="192" t="s">
        <v>61</v>
      </c>
      <c r="D33" s="164"/>
      <c r="E33" s="168"/>
      <c r="F33" s="171"/>
      <c r="G33" s="171">
        <f>SUMIF(AE34:AE45,"&lt;&gt;NOR",G34:G45)</f>
        <v>0</v>
      </c>
      <c r="H33" s="171"/>
      <c r="I33" s="171">
        <f>SUM(I34:I45)</f>
        <v>0</v>
      </c>
      <c r="J33" s="171"/>
      <c r="K33" s="171">
        <f>SUM(K34:K45)</f>
        <v>0</v>
      </c>
      <c r="L33" s="171"/>
      <c r="M33" s="171">
        <f>SUM(M34:M45)</f>
        <v>0</v>
      </c>
      <c r="N33" s="164"/>
      <c r="O33" s="164">
        <f>SUM(O34:O45)</f>
        <v>6.3258799999999997</v>
      </c>
      <c r="P33" s="164"/>
      <c r="Q33" s="164">
        <f>SUM(Q34:Q45)</f>
        <v>0</v>
      </c>
      <c r="R33" s="164"/>
      <c r="S33" s="164"/>
      <c r="T33" s="165"/>
      <c r="U33" s="164">
        <f>SUM(U34:U45)</f>
        <v>158.85</v>
      </c>
      <c r="AE33" t="s">
        <v>138</v>
      </c>
    </row>
    <row r="34" spans="1:60" outlineLevel="1">
      <c r="A34" s="152">
        <v>12</v>
      </c>
      <c r="B34" s="159" t="s">
        <v>179</v>
      </c>
      <c r="C34" s="190" t="s">
        <v>180</v>
      </c>
      <c r="D34" s="161" t="s">
        <v>153</v>
      </c>
      <c r="E34" s="166">
        <v>115.2085</v>
      </c>
      <c r="F34" s="169">
        <v>0</v>
      </c>
      <c r="G34" s="170">
        <f>ROUND(E34*F34,2)</f>
        <v>0</v>
      </c>
      <c r="H34" s="170"/>
      <c r="I34" s="170">
        <f>ROUND(E34*H34,2)</f>
        <v>0</v>
      </c>
      <c r="J34" s="170"/>
      <c r="K34" s="170">
        <f>ROUND(E34*J34,2)</f>
        <v>0</v>
      </c>
      <c r="L34" s="170">
        <v>21</v>
      </c>
      <c r="M34" s="170">
        <f>G34*(1+L34/100)</f>
        <v>0</v>
      </c>
      <c r="N34" s="161">
        <v>5.2500000000000003E-3</v>
      </c>
      <c r="O34" s="161">
        <f>ROUND(E34*N34,5)</f>
        <v>0.60484000000000004</v>
      </c>
      <c r="P34" s="161">
        <v>0</v>
      </c>
      <c r="Q34" s="161">
        <f>ROUND(E34*P34,5)</f>
        <v>0</v>
      </c>
      <c r="R34" s="161"/>
      <c r="S34" s="161"/>
      <c r="T34" s="162">
        <v>9.6000000000000002E-2</v>
      </c>
      <c r="U34" s="161">
        <f>ROUND(E34*T34,2)</f>
        <v>11.06</v>
      </c>
      <c r="V34" s="151"/>
      <c r="X34" s="151"/>
      <c r="Y34" s="151"/>
      <c r="Z34" s="151"/>
      <c r="AA34" s="151"/>
      <c r="AB34" s="151"/>
      <c r="AC34" s="151"/>
      <c r="AD34" s="151"/>
      <c r="AE34" s="151" t="s">
        <v>154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52"/>
      <c r="B35" s="159"/>
      <c r="C35" s="191" t="s">
        <v>181</v>
      </c>
      <c r="D35" s="163"/>
      <c r="E35" s="167"/>
      <c r="F35" s="170"/>
      <c r="G35" s="170"/>
      <c r="H35" s="170"/>
      <c r="I35" s="170"/>
      <c r="J35" s="170"/>
      <c r="K35" s="170"/>
      <c r="L35" s="170"/>
      <c r="M35" s="170"/>
      <c r="N35" s="161"/>
      <c r="O35" s="161"/>
      <c r="P35" s="161"/>
      <c r="Q35" s="161"/>
      <c r="R35" s="161"/>
      <c r="S35" s="161"/>
      <c r="T35" s="162"/>
      <c r="U35" s="161"/>
      <c r="V35" s="151"/>
      <c r="X35" s="151"/>
      <c r="Y35" s="151"/>
      <c r="Z35" s="151"/>
      <c r="AA35" s="151"/>
      <c r="AB35" s="151"/>
      <c r="AC35" s="151"/>
      <c r="AD35" s="151"/>
      <c r="AE35" s="151" t="s">
        <v>156</v>
      </c>
      <c r="AF35" s="151">
        <v>0</v>
      </c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>
      <c r="A36" s="152"/>
      <c r="B36" s="159"/>
      <c r="C36" s="191" t="s">
        <v>182</v>
      </c>
      <c r="D36" s="163"/>
      <c r="E36" s="167">
        <v>115.2085</v>
      </c>
      <c r="F36" s="170"/>
      <c r="G36" s="170"/>
      <c r="H36" s="170"/>
      <c r="I36" s="170"/>
      <c r="J36" s="170"/>
      <c r="K36" s="170"/>
      <c r="L36" s="170"/>
      <c r="M36" s="170"/>
      <c r="N36" s="161"/>
      <c r="O36" s="161"/>
      <c r="P36" s="161"/>
      <c r="Q36" s="161"/>
      <c r="R36" s="161"/>
      <c r="S36" s="161"/>
      <c r="T36" s="162"/>
      <c r="U36" s="161"/>
      <c r="V36" s="151"/>
      <c r="X36" s="151"/>
      <c r="Y36" s="151"/>
      <c r="Z36" s="151"/>
      <c r="AA36" s="151"/>
      <c r="AB36" s="151"/>
      <c r="AC36" s="151"/>
      <c r="AD36" s="151"/>
      <c r="AE36" s="151" t="s">
        <v>156</v>
      </c>
      <c r="AF36" s="151">
        <v>0</v>
      </c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0.399999999999999" outlineLevel="1">
      <c r="A37" s="152">
        <v>13</v>
      </c>
      <c r="B37" s="159" t="s">
        <v>183</v>
      </c>
      <c r="C37" s="190" t="s">
        <v>184</v>
      </c>
      <c r="D37" s="161" t="s">
        <v>153</v>
      </c>
      <c r="E37" s="166">
        <v>115.2085</v>
      </c>
      <c r="F37" s="169">
        <v>0</v>
      </c>
      <c r="G37" s="170">
        <f>ROUND(E37*F37,2)</f>
        <v>0</v>
      </c>
      <c r="H37" s="170"/>
      <c r="I37" s="170">
        <f>ROUND(E37*H37,2)</f>
        <v>0</v>
      </c>
      <c r="J37" s="170"/>
      <c r="K37" s="170">
        <f>ROUND(E37*J37,2)</f>
        <v>0</v>
      </c>
      <c r="L37" s="170">
        <v>21</v>
      </c>
      <c r="M37" s="170">
        <f>G37*(1+L37/100)</f>
        <v>0</v>
      </c>
      <c r="N37" s="161">
        <v>3.5000000000000003E-2</v>
      </c>
      <c r="O37" s="161">
        <f>ROUND(E37*N37,5)</f>
        <v>4.0323000000000002</v>
      </c>
      <c r="P37" s="161">
        <v>0</v>
      </c>
      <c r="Q37" s="161">
        <f>ROUND(E37*P37,5)</f>
        <v>0</v>
      </c>
      <c r="R37" s="161"/>
      <c r="S37" s="161"/>
      <c r="T37" s="162">
        <v>0.48</v>
      </c>
      <c r="U37" s="161">
        <f>ROUND(E37*T37,2)</f>
        <v>55.3</v>
      </c>
      <c r="V37" s="151"/>
      <c r="X37" s="151"/>
      <c r="Y37" s="151"/>
      <c r="Z37" s="151"/>
      <c r="AA37" s="151"/>
      <c r="AB37" s="151"/>
      <c r="AC37" s="151"/>
      <c r="AD37" s="151"/>
      <c r="AE37" s="151" t="s">
        <v>154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20.399999999999999" outlineLevel="1">
      <c r="A38" s="152">
        <v>14</v>
      </c>
      <c r="B38" s="159" t="s">
        <v>185</v>
      </c>
      <c r="C38" s="190" t="s">
        <v>186</v>
      </c>
      <c r="D38" s="161" t="s">
        <v>153</v>
      </c>
      <c r="E38" s="166">
        <v>115.2085</v>
      </c>
      <c r="F38" s="169">
        <v>0</v>
      </c>
      <c r="G38" s="170">
        <f>ROUND(E38*F38,2)</f>
        <v>0</v>
      </c>
      <c r="H38" s="170"/>
      <c r="I38" s="170">
        <f>ROUND(E38*H38,2)</f>
        <v>0</v>
      </c>
      <c r="J38" s="170"/>
      <c r="K38" s="170">
        <f>ROUND(E38*J38,2)</f>
        <v>0</v>
      </c>
      <c r="L38" s="170">
        <v>21</v>
      </c>
      <c r="M38" s="170">
        <f>G38*(1+L38/100)</f>
        <v>0</v>
      </c>
      <c r="N38" s="161">
        <v>4.0000000000000003E-5</v>
      </c>
      <c r="O38" s="161">
        <f>ROUND(E38*N38,5)</f>
        <v>4.6100000000000004E-3</v>
      </c>
      <c r="P38" s="161">
        <v>0</v>
      </c>
      <c r="Q38" s="161">
        <f>ROUND(E38*P38,5)</f>
        <v>0</v>
      </c>
      <c r="R38" s="161"/>
      <c r="S38" s="161"/>
      <c r="T38" s="162">
        <v>7.0000000000000007E-2</v>
      </c>
      <c r="U38" s="161">
        <f>ROUND(E38*T38,2)</f>
        <v>8.06</v>
      </c>
      <c r="V38" s="151"/>
      <c r="X38" s="151"/>
      <c r="Y38" s="151"/>
      <c r="Z38" s="151"/>
      <c r="AA38" s="151"/>
      <c r="AB38" s="151"/>
      <c r="AC38" s="151"/>
      <c r="AD38" s="151"/>
      <c r="AE38" s="151" t="s">
        <v>154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0.399999999999999" outlineLevel="1">
      <c r="A39" s="152">
        <v>15</v>
      </c>
      <c r="B39" s="159" t="s">
        <v>187</v>
      </c>
      <c r="C39" s="190" t="s">
        <v>188</v>
      </c>
      <c r="D39" s="161" t="s">
        <v>153</v>
      </c>
      <c r="E39" s="166">
        <v>115.2085</v>
      </c>
      <c r="F39" s="169">
        <v>0</v>
      </c>
      <c r="G39" s="170">
        <f>ROUND(E39*F39,2)</f>
        <v>0</v>
      </c>
      <c r="H39" s="170"/>
      <c r="I39" s="170">
        <f>ROUND(E39*H39,2)</f>
        <v>0</v>
      </c>
      <c r="J39" s="170"/>
      <c r="K39" s="170">
        <f>ROUND(E39*J39,2)</f>
        <v>0</v>
      </c>
      <c r="L39" s="170">
        <v>21</v>
      </c>
      <c r="M39" s="170">
        <f>G39*(1+L39/100)</f>
        <v>0</v>
      </c>
      <c r="N39" s="161">
        <v>3.6099999999999999E-3</v>
      </c>
      <c r="O39" s="161">
        <f>ROUND(E39*N39,5)</f>
        <v>0.41589999999999999</v>
      </c>
      <c r="P39" s="161">
        <v>0</v>
      </c>
      <c r="Q39" s="161">
        <f>ROUND(E39*P39,5)</f>
        <v>0</v>
      </c>
      <c r="R39" s="161"/>
      <c r="S39" s="161"/>
      <c r="T39" s="162">
        <v>0.36199999999999999</v>
      </c>
      <c r="U39" s="161">
        <f>ROUND(E39*T39,2)</f>
        <v>41.71</v>
      </c>
      <c r="V39" s="151"/>
      <c r="X39" s="151"/>
      <c r="Y39" s="151"/>
      <c r="Z39" s="151"/>
      <c r="AA39" s="151"/>
      <c r="AB39" s="151"/>
      <c r="AC39" s="151"/>
      <c r="AD39" s="151"/>
      <c r="AE39" s="151" t="s">
        <v>154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20.399999999999999" outlineLevel="1">
      <c r="A40" s="152">
        <v>16</v>
      </c>
      <c r="B40" s="159" t="s">
        <v>189</v>
      </c>
      <c r="C40" s="190" t="s">
        <v>190</v>
      </c>
      <c r="D40" s="161" t="s">
        <v>153</v>
      </c>
      <c r="E40" s="166">
        <v>114.0955</v>
      </c>
      <c r="F40" s="169">
        <v>0</v>
      </c>
      <c r="G40" s="170">
        <f>ROUND(E40*F40,2)</f>
        <v>0</v>
      </c>
      <c r="H40" s="170"/>
      <c r="I40" s="170">
        <f>ROUND(E40*H40,2)</f>
        <v>0</v>
      </c>
      <c r="J40" s="170"/>
      <c r="K40" s="170">
        <f>ROUND(E40*J40,2)</f>
        <v>0</v>
      </c>
      <c r="L40" s="170">
        <v>21</v>
      </c>
      <c r="M40" s="170">
        <f>G40*(1+L40/100)</f>
        <v>0</v>
      </c>
      <c r="N40" s="161">
        <v>1.038E-2</v>
      </c>
      <c r="O40" s="161">
        <f>ROUND(E40*N40,5)</f>
        <v>1.18431</v>
      </c>
      <c r="P40" s="161">
        <v>0</v>
      </c>
      <c r="Q40" s="161">
        <f>ROUND(E40*P40,5)</f>
        <v>0</v>
      </c>
      <c r="R40" s="161"/>
      <c r="S40" s="161"/>
      <c r="T40" s="162">
        <v>0.33688000000000001</v>
      </c>
      <c r="U40" s="161">
        <f>ROUND(E40*T40,2)</f>
        <v>38.44</v>
      </c>
      <c r="V40" s="151"/>
      <c r="X40" s="151"/>
      <c r="Y40" s="151"/>
      <c r="Z40" s="151"/>
      <c r="AA40" s="151"/>
      <c r="AB40" s="151"/>
      <c r="AC40" s="151"/>
      <c r="AD40" s="151"/>
      <c r="AE40" s="151" t="s">
        <v>154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>
      <c r="A41" s="152"/>
      <c r="B41" s="159"/>
      <c r="C41" s="191" t="s">
        <v>191</v>
      </c>
      <c r="D41" s="163"/>
      <c r="E41" s="167"/>
      <c r="F41" s="170"/>
      <c r="G41" s="170"/>
      <c r="H41" s="170"/>
      <c r="I41" s="170"/>
      <c r="J41" s="170"/>
      <c r="K41" s="170"/>
      <c r="L41" s="170"/>
      <c r="M41" s="170"/>
      <c r="N41" s="161"/>
      <c r="O41" s="161"/>
      <c r="P41" s="161"/>
      <c r="Q41" s="161"/>
      <c r="R41" s="161"/>
      <c r="S41" s="161"/>
      <c r="T41" s="162"/>
      <c r="U41" s="161"/>
      <c r="V41" s="151"/>
      <c r="X41" s="151"/>
      <c r="Y41" s="151"/>
      <c r="Z41" s="151"/>
      <c r="AA41" s="151"/>
      <c r="AB41" s="151"/>
      <c r="AC41" s="151"/>
      <c r="AD41" s="151"/>
      <c r="AE41" s="151" t="s">
        <v>156</v>
      </c>
      <c r="AF41" s="151">
        <v>0</v>
      </c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2"/>
      <c r="B42" s="159"/>
      <c r="C42" s="191" t="s">
        <v>192</v>
      </c>
      <c r="D42" s="163"/>
      <c r="E42" s="167">
        <v>114.0955</v>
      </c>
      <c r="F42" s="170"/>
      <c r="G42" s="170"/>
      <c r="H42" s="170"/>
      <c r="I42" s="170"/>
      <c r="J42" s="170"/>
      <c r="K42" s="170"/>
      <c r="L42" s="170"/>
      <c r="M42" s="170"/>
      <c r="N42" s="161"/>
      <c r="O42" s="161"/>
      <c r="P42" s="161"/>
      <c r="Q42" s="161"/>
      <c r="R42" s="161"/>
      <c r="S42" s="161"/>
      <c r="T42" s="162"/>
      <c r="U42" s="161"/>
      <c r="V42" s="151"/>
      <c r="X42" s="151"/>
      <c r="Y42" s="151"/>
      <c r="Z42" s="151"/>
      <c r="AA42" s="151"/>
      <c r="AB42" s="151"/>
      <c r="AC42" s="151"/>
      <c r="AD42" s="151"/>
      <c r="AE42" s="151" t="s">
        <v>156</v>
      </c>
      <c r="AF42" s="151">
        <v>0</v>
      </c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20.399999999999999" outlineLevel="1">
      <c r="A43" s="152">
        <v>17</v>
      </c>
      <c r="B43" s="159" t="s">
        <v>193</v>
      </c>
      <c r="C43" s="190" t="s">
        <v>194</v>
      </c>
      <c r="D43" s="161" t="s">
        <v>153</v>
      </c>
      <c r="E43" s="166">
        <v>17.126000000000001</v>
      </c>
      <c r="F43" s="169">
        <v>0</v>
      </c>
      <c r="G43" s="170">
        <f>ROUND(E43*F43,2)</f>
        <v>0</v>
      </c>
      <c r="H43" s="170"/>
      <c r="I43" s="170">
        <f>ROUND(E43*H43,2)</f>
        <v>0</v>
      </c>
      <c r="J43" s="170"/>
      <c r="K43" s="170">
        <f>ROUND(E43*J43,2)</f>
        <v>0</v>
      </c>
      <c r="L43" s="170">
        <v>21</v>
      </c>
      <c r="M43" s="170">
        <f>G43*(1+L43/100)</f>
        <v>0</v>
      </c>
      <c r="N43" s="161">
        <v>4.8999999999999998E-3</v>
      </c>
      <c r="O43" s="161">
        <f>ROUND(E43*N43,5)</f>
        <v>8.3919999999999995E-2</v>
      </c>
      <c r="P43" s="161">
        <v>0</v>
      </c>
      <c r="Q43" s="161">
        <f>ROUND(E43*P43,5)</f>
        <v>0</v>
      </c>
      <c r="R43" s="161"/>
      <c r="S43" s="161"/>
      <c r="T43" s="162">
        <v>0.25</v>
      </c>
      <c r="U43" s="161">
        <f>ROUND(E43*T43,2)</f>
        <v>4.28</v>
      </c>
      <c r="V43" s="151"/>
      <c r="X43" s="151"/>
      <c r="Y43" s="151"/>
      <c r="Z43" s="151"/>
      <c r="AA43" s="151"/>
      <c r="AB43" s="151"/>
      <c r="AC43" s="151"/>
      <c r="AD43" s="151"/>
      <c r="AE43" s="151" t="s">
        <v>154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>
      <c r="A44" s="152"/>
      <c r="B44" s="159"/>
      <c r="C44" s="191" t="s">
        <v>195</v>
      </c>
      <c r="D44" s="163"/>
      <c r="E44" s="167"/>
      <c r="F44" s="170"/>
      <c r="G44" s="170"/>
      <c r="H44" s="170"/>
      <c r="I44" s="170"/>
      <c r="J44" s="170"/>
      <c r="K44" s="170"/>
      <c r="L44" s="170"/>
      <c r="M44" s="170"/>
      <c r="N44" s="161"/>
      <c r="O44" s="161"/>
      <c r="P44" s="161"/>
      <c r="Q44" s="161"/>
      <c r="R44" s="161"/>
      <c r="S44" s="161"/>
      <c r="T44" s="162"/>
      <c r="U44" s="161"/>
      <c r="V44" s="151"/>
      <c r="X44" s="151"/>
      <c r="Y44" s="151"/>
      <c r="Z44" s="151"/>
      <c r="AA44" s="151"/>
      <c r="AB44" s="151"/>
      <c r="AC44" s="151"/>
      <c r="AD44" s="151"/>
      <c r="AE44" s="151" t="s">
        <v>156</v>
      </c>
      <c r="AF44" s="151">
        <v>0</v>
      </c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>
      <c r="A45" s="152"/>
      <c r="B45" s="159"/>
      <c r="C45" s="191" t="s">
        <v>196</v>
      </c>
      <c r="D45" s="163"/>
      <c r="E45" s="167">
        <v>17.126000000000001</v>
      </c>
      <c r="F45" s="170"/>
      <c r="G45" s="170"/>
      <c r="H45" s="170"/>
      <c r="I45" s="170"/>
      <c r="J45" s="170"/>
      <c r="K45" s="170"/>
      <c r="L45" s="170"/>
      <c r="M45" s="170"/>
      <c r="N45" s="161"/>
      <c r="O45" s="161"/>
      <c r="P45" s="161"/>
      <c r="Q45" s="161"/>
      <c r="R45" s="161"/>
      <c r="S45" s="161"/>
      <c r="T45" s="162"/>
      <c r="U45" s="161"/>
      <c r="V45" s="151"/>
      <c r="X45" s="151"/>
      <c r="Y45" s="151"/>
      <c r="Z45" s="151"/>
      <c r="AA45" s="151"/>
      <c r="AB45" s="151"/>
      <c r="AC45" s="151"/>
      <c r="AD45" s="151"/>
      <c r="AE45" s="151" t="s">
        <v>156</v>
      </c>
      <c r="AF45" s="151">
        <v>0</v>
      </c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>
      <c r="A46" s="153" t="s">
        <v>137</v>
      </c>
      <c r="B46" s="160" t="s">
        <v>62</v>
      </c>
      <c r="C46" s="192" t="s">
        <v>63</v>
      </c>
      <c r="D46" s="164"/>
      <c r="E46" s="168"/>
      <c r="F46" s="171"/>
      <c r="G46" s="171">
        <f>SUMIF(AE47:AE49,"&lt;&gt;NOR",G47:G49)</f>
        <v>0</v>
      </c>
      <c r="H46" s="171"/>
      <c r="I46" s="171">
        <f>SUM(I47:I49)</f>
        <v>0</v>
      </c>
      <c r="J46" s="171"/>
      <c r="K46" s="171">
        <f>SUM(K47:K49)</f>
        <v>0</v>
      </c>
      <c r="L46" s="171"/>
      <c r="M46" s="171">
        <f>SUM(M47:M49)</f>
        <v>0</v>
      </c>
      <c r="N46" s="164"/>
      <c r="O46" s="164">
        <f>SUM(O47:O49)</f>
        <v>7.75807</v>
      </c>
      <c r="P46" s="164"/>
      <c r="Q46" s="164">
        <f>SUM(Q47:Q49)</f>
        <v>0</v>
      </c>
      <c r="R46" s="164"/>
      <c r="S46" s="164"/>
      <c r="T46" s="165"/>
      <c r="U46" s="164">
        <f>SUM(U47:U49)</f>
        <v>39.51</v>
      </c>
      <c r="AE46" t="s">
        <v>138</v>
      </c>
    </row>
    <row r="47" spans="1:60" outlineLevel="1">
      <c r="A47" s="152">
        <v>18</v>
      </c>
      <c r="B47" s="159" t="s">
        <v>197</v>
      </c>
      <c r="C47" s="190" t="s">
        <v>198</v>
      </c>
      <c r="D47" s="161" t="s">
        <v>153</v>
      </c>
      <c r="E47" s="166">
        <v>102.62</v>
      </c>
      <c r="F47" s="169">
        <v>0</v>
      </c>
      <c r="G47" s="170">
        <f>ROUND(E47*F47,2)</f>
        <v>0</v>
      </c>
      <c r="H47" s="170"/>
      <c r="I47" s="170">
        <f>ROUND(E47*H47,2)</f>
        <v>0</v>
      </c>
      <c r="J47" s="170"/>
      <c r="K47" s="170">
        <f>ROUND(E47*J47,2)</f>
        <v>0</v>
      </c>
      <c r="L47" s="170">
        <v>21</v>
      </c>
      <c r="M47" s="170">
        <f>G47*(1+L47/100)</f>
        <v>0</v>
      </c>
      <c r="N47" s="161">
        <v>7.5600000000000001E-2</v>
      </c>
      <c r="O47" s="161">
        <f>ROUND(E47*N47,5)</f>
        <v>7.75807</v>
      </c>
      <c r="P47" s="161">
        <v>0</v>
      </c>
      <c r="Q47" s="161">
        <f>ROUND(E47*P47,5)</f>
        <v>0</v>
      </c>
      <c r="R47" s="161"/>
      <c r="S47" s="161"/>
      <c r="T47" s="162">
        <v>0.38500000000000001</v>
      </c>
      <c r="U47" s="161">
        <f>ROUND(E47*T47,2)</f>
        <v>39.51</v>
      </c>
      <c r="V47" s="151"/>
      <c r="X47" s="151"/>
      <c r="Y47" s="151"/>
      <c r="Z47" s="151"/>
      <c r="AA47" s="151"/>
      <c r="AB47" s="151"/>
      <c r="AC47" s="151"/>
      <c r="AD47" s="151"/>
      <c r="AE47" s="151" t="s">
        <v>154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52"/>
      <c r="B48" s="159"/>
      <c r="C48" s="191" t="s">
        <v>199</v>
      </c>
      <c r="D48" s="163"/>
      <c r="E48" s="167"/>
      <c r="F48" s="170"/>
      <c r="G48" s="170"/>
      <c r="H48" s="170"/>
      <c r="I48" s="170"/>
      <c r="J48" s="170"/>
      <c r="K48" s="170"/>
      <c r="L48" s="170"/>
      <c r="M48" s="170"/>
      <c r="N48" s="161"/>
      <c r="O48" s="161"/>
      <c r="P48" s="161"/>
      <c r="Q48" s="161"/>
      <c r="R48" s="161"/>
      <c r="S48" s="161"/>
      <c r="T48" s="162"/>
      <c r="U48" s="161"/>
      <c r="V48" s="151"/>
      <c r="X48" s="151"/>
      <c r="Y48" s="151"/>
      <c r="Z48" s="151"/>
      <c r="AA48" s="151"/>
      <c r="AB48" s="151"/>
      <c r="AC48" s="151"/>
      <c r="AD48" s="151"/>
      <c r="AE48" s="151" t="s">
        <v>156</v>
      </c>
      <c r="AF48" s="151">
        <v>0</v>
      </c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>
      <c r="A49" s="152"/>
      <c r="B49" s="159"/>
      <c r="C49" s="191" t="s">
        <v>200</v>
      </c>
      <c r="D49" s="163"/>
      <c r="E49" s="167">
        <v>102.62</v>
      </c>
      <c r="F49" s="170"/>
      <c r="G49" s="170"/>
      <c r="H49" s="170"/>
      <c r="I49" s="170"/>
      <c r="J49" s="170"/>
      <c r="K49" s="170"/>
      <c r="L49" s="170"/>
      <c r="M49" s="170"/>
      <c r="N49" s="161"/>
      <c r="O49" s="161"/>
      <c r="P49" s="161"/>
      <c r="Q49" s="161"/>
      <c r="R49" s="161"/>
      <c r="S49" s="161"/>
      <c r="T49" s="162"/>
      <c r="U49" s="161"/>
      <c r="V49" s="151"/>
      <c r="X49" s="151"/>
      <c r="Y49" s="151"/>
      <c r="Z49" s="151"/>
      <c r="AA49" s="151"/>
      <c r="AB49" s="151"/>
      <c r="AC49" s="151"/>
      <c r="AD49" s="151"/>
      <c r="AE49" s="151" t="s">
        <v>156</v>
      </c>
      <c r="AF49" s="151">
        <v>0</v>
      </c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>
      <c r="A50" s="153" t="s">
        <v>137</v>
      </c>
      <c r="B50" s="160" t="s">
        <v>64</v>
      </c>
      <c r="C50" s="192" t="s">
        <v>65</v>
      </c>
      <c r="D50" s="164"/>
      <c r="E50" s="168"/>
      <c r="F50" s="171"/>
      <c r="G50" s="171">
        <f>SUMIF(AE51:AE54,"&lt;&gt;NOR",G51:G54)</f>
        <v>0</v>
      </c>
      <c r="H50" s="171"/>
      <c r="I50" s="171">
        <f>SUM(I51:I54)</f>
        <v>0</v>
      </c>
      <c r="J50" s="171"/>
      <c r="K50" s="171">
        <f>SUM(K51:K54)</f>
        <v>0</v>
      </c>
      <c r="L50" s="171"/>
      <c r="M50" s="171">
        <f>SUM(M51:M54)</f>
        <v>0</v>
      </c>
      <c r="N50" s="164"/>
      <c r="O50" s="164">
        <f>SUM(O51:O54)</f>
        <v>3.7650000000000003E-2</v>
      </c>
      <c r="P50" s="164"/>
      <c r="Q50" s="164">
        <f>SUM(Q51:Q54)</f>
        <v>0</v>
      </c>
      <c r="R50" s="164"/>
      <c r="S50" s="164"/>
      <c r="T50" s="165"/>
      <c r="U50" s="164">
        <f>SUM(U51:U54)</f>
        <v>2</v>
      </c>
      <c r="AE50" t="s">
        <v>138</v>
      </c>
    </row>
    <row r="51" spans="1:60" ht="20.399999999999999" outlineLevel="1">
      <c r="A51" s="152">
        <v>19</v>
      </c>
      <c r="B51" s="159" t="s">
        <v>201</v>
      </c>
      <c r="C51" s="190" t="s">
        <v>202</v>
      </c>
      <c r="D51" s="161" t="s">
        <v>141</v>
      </c>
      <c r="E51" s="166">
        <v>1</v>
      </c>
      <c r="F51" s="169">
        <v>0</v>
      </c>
      <c r="G51" s="170">
        <f>ROUND(E51*F51,2)</f>
        <v>0</v>
      </c>
      <c r="H51" s="170"/>
      <c r="I51" s="170">
        <f>ROUND(E51*H51,2)</f>
        <v>0</v>
      </c>
      <c r="J51" s="170"/>
      <c r="K51" s="170">
        <f>ROUND(E51*J51,2)</f>
        <v>0</v>
      </c>
      <c r="L51" s="170">
        <v>21</v>
      </c>
      <c r="M51" s="170">
        <f>G51*(1+L51/100)</f>
        <v>0</v>
      </c>
      <c r="N51" s="161">
        <v>3.7650000000000003E-2</v>
      </c>
      <c r="O51" s="161">
        <f>ROUND(E51*N51,5)</f>
        <v>3.7650000000000003E-2</v>
      </c>
      <c r="P51" s="161">
        <v>0</v>
      </c>
      <c r="Q51" s="161">
        <f>ROUND(E51*P51,5)</f>
        <v>0</v>
      </c>
      <c r="R51" s="161"/>
      <c r="S51" s="161"/>
      <c r="T51" s="162">
        <v>2</v>
      </c>
      <c r="U51" s="161">
        <f>ROUND(E51*T51,2)</f>
        <v>2</v>
      </c>
      <c r="V51" s="151"/>
      <c r="X51" s="151"/>
      <c r="Y51" s="151"/>
      <c r="Z51" s="151"/>
      <c r="AA51" s="151"/>
      <c r="AB51" s="151"/>
      <c r="AC51" s="151"/>
      <c r="AD51" s="151"/>
      <c r="AE51" s="151" t="s">
        <v>154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0.399999999999999" outlineLevel="1">
      <c r="A52" s="152">
        <v>20</v>
      </c>
      <c r="B52" s="159" t="s">
        <v>203</v>
      </c>
      <c r="C52" s="190" t="s">
        <v>204</v>
      </c>
      <c r="D52" s="161" t="s">
        <v>205</v>
      </c>
      <c r="E52" s="166">
        <v>1</v>
      </c>
      <c r="F52" s="169">
        <v>0</v>
      </c>
      <c r="G52" s="170">
        <f>ROUND(E52*F52,2)</f>
        <v>0</v>
      </c>
      <c r="H52" s="170"/>
      <c r="I52" s="170">
        <f>ROUND(E52*H52,2)</f>
        <v>0</v>
      </c>
      <c r="J52" s="170"/>
      <c r="K52" s="170">
        <f>ROUND(E52*J52,2)</f>
        <v>0</v>
      </c>
      <c r="L52" s="170">
        <v>21</v>
      </c>
      <c r="M52" s="170">
        <f>G52*(1+L52/100)</f>
        <v>0</v>
      </c>
      <c r="N52" s="161">
        <v>0</v>
      </c>
      <c r="O52" s="161">
        <f>ROUND(E52*N52,5)</f>
        <v>0</v>
      </c>
      <c r="P52" s="161">
        <v>0</v>
      </c>
      <c r="Q52" s="161">
        <f>ROUND(E52*P52,5)</f>
        <v>0</v>
      </c>
      <c r="R52" s="161"/>
      <c r="S52" s="161"/>
      <c r="T52" s="162">
        <v>0</v>
      </c>
      <c r="U52" s="161">
        <f>ROUND(E52*T52,2)</f>
        <v>0</v>
      </c>
      <c r="V52" s="151"/>
      <c r="X52" s="151"/>
      <c r="Y52" s="151"/>
      <c r="Z52" s="151"/>
      <c r="AA52" s="151"/>
      <c r="AB52" s="151"/>
      <c r="AC52" s="151"/>
      <c r="AD52" s="151"/>
      <c r="AE52" s="151" t="s">
        <v>154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0.399999999999999" outlineLevel="1">
      <c r="A53" s="152">
        <v>21</v>
      </c>
      <c r="B53" s="159" t="s">
        <v>206</v>
      </c>
      <c r="C53" s="190" t="s">
        <v>207</v>
      </c>
      <c r="D53" s="161" t="s">
        <v>205</v>
      </c>
      <c r="E53" s="166">
        <v>1</v>
      </c>
      <c r="F53" s="169">
        <v>0</v>
      </c>
      <c r="G53" s="170">
        <f>ROUND(E53*F53,2)</f>
        <v>0</v>
      </c>
      <c r="H53" s="170"/>
      <c r="I53" s="170">
        <f>ROUND(E53*H53,2)</f>
        <v>0</v>
      </c>
      <c r="J53" s="170"/>
      <c r="K53" s="170">
        <f>ROUND(E53*J53,2)</f>
        <v>0</v>
      </c>
      <c r="L53" s="170">
        <v>21</v>
      </c>
      <c r="M53" s="170">
        <f>G53*(1+L53/100)</f>
        <v>0</v>
      </c>
      <c r="N53" s="161">
        <v>0</v>
      </c>
      <c r="O53" s="161">
        <f>ROUND(E53*N53,5)</f>
        <v>0</v>
      </c>
      <c r="P53" s="161">
        <v>0</v>
      </c>
      <c r="Q53" s="161">
        <f>ROUND(E53*P53,5)</f>
        <v>0</v>
      </c>
      <c r="R53" s="161"/>
      <c r="S53" s="161"/>
      <c r="T53" s="162">
        <v>0</v>
      </c>
      <c r="U53" s="161">
        <f>ROUND(E53*T53,2)</f>
        <v>0</v>
      </c>
      <c r="V53" s="151"/>
      <c r="X53" s="151"/>
      <c r="Y53" s="151"/>
      <c r="Z53" s="151"/>
      <c r="AA53" s="151"/>
      <c r="AB53" s="151"/>
      <c r="AC53" s="151"/>
      <c r="AD53" s="151"/>
      <c r="AE53" s="151" t="s">
        <v>154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0.399999999999999" outlineLevel="1">
      <c r="A54" s="152">
        <v>22</v>
      </c>
      <c r="B54" s="159" t="s">
        <v>208</v>
      </c>
      <c r="C54" s="190" t="s">
        <v>209</v>
      </c>
      <c r="D54" s="161" t="s">
        <v>205</v>
      </c>
      <c r="E54" s="166">
        <v>2</v>
      </c>
      <c r="F54" s="169">
        <v>0</v>
      </c>
      <c r="G54" s="170">
        <f>ROUND(E54*F54,2)</f>
        <v>0</v>
      </c>
      <c r="H54" s="170"/>
      <c r="I54" s="170">
        <f>ROUND(E54*H54,2)</f>
        <v>0</v>
      </c>
      <c r="J54" s="170"/>
      <c r="K54" s="170">
        <f>ROUND(E54*J54,2)</f>
        <v>0</v>
      </c>
      <c r="L54" s="170">
        <v>21</v>
      </c>
      <c r="M54" s="170">
        <f>G54*(1+L54/100)</f>
        <v>0</v>
      </c>
      <c r="N54" s="161">
        <v>0</v>
      </c>
      <c r="O54" s="161">
        <f>ROUND(E54*N54,5)</f>
        <v>0</v>
      </c>
      <c r="P54" s="161">
        <v>0</v>
      </c>
      <c r="Q54" s="161">
        <f>ROUND(E54*P54,5)</f>
        <v>0</v>
      </c>
      <c r="R54" s="161"/>
      <c r="S54" s="161"/>
      <c r="T54" s="162">
        <v>0</v>
      </c>
      <c r="U54" s="161">
        <f>ROUND(E54*T54,2)</f>
        <v>0</v>
      </c>
      <c r="V54" s="151"/>
      <c r="X54" s="151"/>
      <c r="Y54" s="151"/>
      <c r="Z54" s="151"/>
      <c r="AA54" s="151"/>
      <c r="AB54" s="151"/>
      <c r="AC54" s="151"/>
      <c r="AD54" s="151"/>
      <c r="AE54" s="151" t="s">
        <v>154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>
      <c r="A55" s="153" t="s">
        <v>137</v>
      </c>
      <c r="B55" s="160" t="s">
        <v>66</v>
      </c>
      <c r="C55" s="192" t="s">
        <v>67</v>
      </c>
      <c r="D55" s="164"/>
      <c r="E55" s="168"/>
      <c r="F55" s="171"/>
      <c r="G55" s="171">
        <f>SUMIF(AE56:AE62,"&lt;&gt;NOR",G56:G62)</f>
        <v>0</v>
      </c>
      <c r="H55" s="171"/>
      <c r="I55" s="171">
        <f>SUM(I56:I62)</f>
        <v>0</v>
      </c>
      <c r="J55" s="171"/>
      <c r="K55" s="171">
        <f>SUM(K56:K62)</f>
        <v>0</v>
      </c>
      <c r="L55" s="171"/>
      <c r="M55" s="171">
        <f>SUM(M56:M62)</f>
        <v>0</v>
      </c>
      <c r="N55" s="164"/>
      <c r="O55" s="164">
        <f>SUM(O56:O62)</f>
        <v>0</v>
      </c>
      <c r="P55" s="164"/>
      <c r="Q55" s="164">
        <f>SUM(Q56:Q62)</f>
        <v>0</v>
      </c>
      <c r="R55" s="164"/>
      <c r="S55" s="164"/>
      <c r="T55" s="165"/>
      <c r="U55" s="164">
        <f>SUM(U56:U62)</f>
        <v>12</v>
      </c>
      <c r="AE55" t="s">
        <v>138</v>
      </c>
    </row>
    <row r="56" spans="1:60" outlineLevel="1">
      <c r="A56" s="152">
        <v>23</v>
      </c>
      <c r="B56" s="159" t="s">
        <v>210</v>
      </c>
      <c r="C56" s="190" t="s">
        <v>211</v>
      </c>
      <c r="D56" s="161" t="s">
        <v>212</v>
      </c>
      <c r="E56" s="166">
        <v>12</v>
      </c>
      <c r="F56" s="169">
        <v>0</v>
      </c>
      <c r="G56" s="170">
        <f>ROUND(E56*F56,2)</f>
        <v>0</v>
      </c>
      <c r="H56" s="170"/>
      <c r="I56" s="170">
        <f>ROUND(E56*H56,2)</f>
        <v>0</v>
      </c>
      <c r="J56" s="170"/>
      <c r="K56" s="170">
        <f>ROUND(E56*J56,2)</f>
        <v>0</v>
      </c>
      <c r="L56" s="170">
        <v>21</v>
      </c>
      <c r="M56" s="170">
        <f>G56*(1+L56/100)</f>
        <v>0</v>
      </c>
      <c r="N56" s="161">
        <v>0</v>
      </c>
      <c r="O56" s="161">
        <f>ROUND(E56*N56,5)</f>
        <v>0</v>
      </c>
      <c r="P56" s="161">
        <v>0</v>
      </c>
      <c r="Q56" s="161">
        <f>ROUND(E56*P56,5)</f>
        <v>0</v>
      </c>
      <c r="R56" s="161"/>
      <c r="S56" s="161"/>
      <c r="T56" s="162">
        <v>1</v>
      </c>
      <c r="U56" s="161">
        <f>ROUND(E56*T56,2)</f>
        <v>12</v>
      </c>
      <c r="V56" s="151"/>
      <c r="X56" s="151"/>
      <c r="Y56" s="151"/>
      <c r="Z56" s="151"/>
      <c r="AA56" s="151"/>
      <c r="AB56" s="151"/>
      <c r="AC56" s="151"/>
      <c r="AD56" s="151"/>
      <c r="AE56" s="151" t="s">
        <v>154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0.399999999999999" outlineLevel="1">
      <c r="A57" s="152"/>
      <c r="B57" s="159"/>
      <c r="C57" s="191" t="s">
        <v>213</v>
      </c>
      <c r="D57" s="163"/>
      <c r="E57" s="167"/>
      <c r="F57" s="170"/>
      <c r="G57" s="170"/>
      <c r="H57" s="170"/>
      <c r="I57" s="170"/>
      <c r="J57" s="170"/>
      <c r="K57" s="170"/>
      <c r="L57" s="170"/>
      <c r="M57" s="170"/>
      <c r="N57" s="161"/>
      <c r="O57" s="161"/>
      <c r="P57" s="161"/>
      <c r="Q57" s="161"/>
      <c r="R57" s="161"/>
      <c r="S57" s="161"/>
      <c r="T57" s="162"/>
      <c r="U57" s="161"/>
      <c r="V57" s="151"/>
      <c r="X57" s="151"/>
      <c r="Y57" s="151"/>
      <c r="Z57" s="151"/>
      <c r="AA57" s="151"/>
      <c r="AB57" s="151"/>
      <c r="AC57" s="151"/>
      <c r="AD57" s="151"/>
      <c r="AE57" s="151" t="s">
        <v>156</v>
      </c>
      <c r="AF57" s="151">
        <v>0</v>
      </c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52"/>
      <c r="B58" s="159"/>
      <c r="C58" s="191" t="s">
        <v>214</v>
      </c>
      <c r="D58" s="163"/>
      <c r="E58" s="167"/>
      <c r="F58" s="170"/>
      <c r="G58" s="170"/>
      <c r="H58" s="170"/>
      <c r="I58" s="170"/>
      <c r="J58" s="170"/>
      <c r="K58" s="170"/>
      <c r="L58" s="170"/>
      <c r="M58" s="170"/>
      <c r="N58" s="161"/>
      <c r="O58" s="161"/>
      <c r="P58" s="161"/>
      <c r="Q58" s="161"/>
      <c r="R58" s="161"/>
      <c r="S58" s="161"/>
      <c r="T58" s="162"/>
      <c r="U58" s="161"/>
      <c r="V58" s="151"/>
      <c r="X58" s="151"/>
      <c r="Y58" s="151"/>
      <c r="Z58" s="151"/>
      <c r="AA58" s="151"/>
      <c r="AB58" s="151"/>
      <c r="AC58" s="151"/>
      <c r="AD58" s="151"/>
      <c r="AE58" s="151" t="s">
        <v>156</v>
      </c>
      <c r="AF58" s="151">
        <v>0</v>
      </c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52"/>
      <c r="B59" s="159"/>
      <c r="C59" s="191" t="s">
        <v>58</v>
      </c>
      <c r="D59" s="163"/>
      <c r="E59" s="167">
        <v>4</v>
      </c>
      <c r="F59" s="170"/>
      <c r="G59" s="170"/>
      <c r="H59" s="170"/>
      <c r="I59" s="170"/>
      <c r="J59" s="170"/>
      <c r="K59" s="170"/>
      <c r="L59" s="170"/>
      <c r="M59" s="170"/>
      <c r="N59" s="161"/>
      <c r="O59" s="161"/>
      <c r="P59" s="161"/>
      <c r="Q59" s="161"/>
      <c r="R59" s="161"/>
      <c r="S59" s="161"/>
      <c r="T59" s="162"/>
      <c r="U59" s="161"/>
      <c r="V59" s="151"/>
      <c r="X59" s="151"/>
      <c r="Y59" s="151"/>
      <c r="Z59" s="151"/>
      <c r="AA59" s="151"/>
      <c r="AB59" s="151"/>
      <c r="AC59" s="151"/>
      <c r="AD59" s="151"/>
      <c r="AE59" s="151" t="s">
        <v>156</v>
      </c>
      <c r="AF59" s="151">
        <v>0</v>
      </c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20.399999999999999" outlineLevel="1">
      <c r="A60" s="152"/>
      <c r="B60" s="159"/>
      <c r="C60" s="191" t="s">
        <v>215</v>
      </c>
      <c r="D60" s="163"/>
      <c r="E60" s="167"/>
      <c r="F60" s="170"/>
      <c r="G60" s="170"/>
      <c r="H60" s="170"/>
      <c r="I60" s="170"/>
      <c r="J60" s="170"/>
      <c r="K60" s="170"/>
      <c r="L60" s="170"/>
      <c r="M60" s="170"/>
      <c r="N60" s="161"/>
      <c r="O60" s="161"/>
      <c r="P60" s="161"/>
      <c r="Q60" s="161"/>
      <c r="R60" s="161"/>
      <c r="S60" s="161"/>
      <c r="T60" s="162"/>
      <c r="U60" s="161"/>
      <c r="V60" s="151"/>
      <c r="X60" s="151"/>
      <c r="Y60" s="151"/>
      <c r="Z60" s="151"/>
      <c r="AA60" s="151"/>
      <c r="AB60" s="151"/>
      <c r="AC60" s="151"/>
      <c r="AD60" s="151"/>
      <c r="AE60" s="151" t="s">
        <v>156</v>
      </c>
      <c r="AF60" s="151">
        <v>0</v>
      </c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52"/>
      <c r="B61" s="159"/>
      <c r="C61" s="191" t="s">
        <v>214</v>
      </c>
      <c r="D61" s="163"/>
      <c r="E61" s="167"/>
      <c r="F61" s="170"/>
      <c r="G61" s="170"/>
      <c r="H61" s="170"/>
      <c r="I61" s="170"/>
      <c r="J61" s="170"/>
      <c r="K61" s="170"/>
      <c r="L61" s="170"/>
      <c r="M61" s="170"/>
      <c r="N61" s="161"/>
      <c r="O61" s="161"/>
      <c r="P61" s="161"/>
      <c r="Q61" s="161"/>
      <c r="R61" s="161"/>
      <c r="S61" s="161"/>
      <c r="T61" s="162"/>
      <c r="U61" s="161"/>
      <c r="V61" s="151"/>
      <c r="X61" s="151"/>
      <c r="Y61" s="151"/>
      <c r="Z61" s="151"/>
      <c r="AA61" s="151"/>
      <c r="AB61" s="151"/>
      <c r="AC61" s="151"/>
      <c r="AD61" s="151"/>
      <c r="AE61" s="151" t="s">
        <v>156</v>
      </c>
      <c r="AF61" s="151">
        <v>0</v>
      </c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>
      <c r="A62" s="152"/>
      <c r="B62" s="159"/>
      <c r="C62" s="191" t="s">
        <v>216</v>
      </c>
      <c r="D62" s="163"/>
      <c r="E62" s="167">
        <v>8</v>
      </c>
      <c r="F62" s="170"/>
      <c r="G62" s="170"/>
      <c r="H62" s="170"/>
      <c r="I62" s="170"/>
      <c r="J62" s="170"/>
      <c r="K62" s="170"/>
      <c r="L62" s="170"/>
      <c r="M62" s="170"/>
      <c r="N62" s="161"/>
      <c r="O62" s="161"/>
      <c r="P62" s="161"/>
      <c r="Q62" s="161"/>
      <c r="R62" s="161"/>
      <c r="S62" s="161"/>
      <c r="T62" s="162"/>
      <c r="U62" s="161"/>
      <c r="V62" s="151"/>
      <c r="X62" s="151"/>
      <c r="Y62" s="151"/>
      <c r="Z62" s="151"/>
      <c r="AA62" s="151"/>
      <c r="AB62" s="151"/>
      <c r="AC62" s="151"/>
      <c r="AD62" s="151"/>
      <c r="AE62" s="151" t="s">
        <v>156</v>
      </c>
      <c r="AF62" s="151">
        <v>0</v>
      </c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>
      <c r="A63" s="153" t="s">
        <v>137</v>
      </c>
      <c r="B63" s="160" t="s">
        <v>68</v>
      </c>
      <c r="C63" s="192" t="s">
        <v>69</v>
      </c>
      <c r="D63" s="164"/>
      <c r="E63" s="168"/>
      <c r="F63" s="171"/>
      <c r="G63" s="171">
        <f>SUMIF(AE64:AE68,"&lt;&gt;NOR",G64:G68)</f>
        <v>0</v>
      </c>
      <c r="H63" s="171"/>
      <c r="I63" s="171">
        <f>SUM(I64:I68)</f>
        <v>0</v>
      </c>
      <c r="J63" s="171"/>
      <c r="K63" s="171">
        <f>SUM(K64:K68)</f>
        <v>0</v>
      </c>
      <c r="L63" s="171"/>
      <c r="M63" s="171">
        <f>SUM(M64:M68)</f>
        <v>0</v>
      </c>
      <c r="N63" s="164"/>
      <c r="O63" s="164">
        <f>SUM(O64:O68)</f>
        <v>1.2990200000000001</v>
      </c>
      <c r="P63" s="164"/>
      <c r="Q63" s="164">
        <f>SUM(Q64:Q68)</f>
        <v>0</v>
      </c>
      <c r="R63" s="164"/>
      <c r="S63" s="164"/>
      <c r="T63" s="165"/>
      <c r="U63" s="164">
        <f>SUM(U64:U68)</f>
        <v>53.19</v>
      </c>
      <c r="AE63" t="s">
        <v>138</v>
      </c>
    </row>
    <row r="64" spans="1:60" outlineLevel="1">
      <c r="A64" s="152">
        <v>24</v>
      </c>
      <c r="B64" s="159" t="s">
        <v>217</v>
      </c>
      <c r="C64" s="190" t="s">
        <v>218</v>
      </c>
      <c r="D64" s="161" t="s">
        <v>153</v>
      </c>
      <c r="E64" s="166">
        <v>204.57</v>
      </c>
      <c r="F64" s="169">
        <v>0</v>
      </c>
      <c r="G64" s="170">
        <f>ROUND(E64*F64,2)</f>
        <v>0</v>
      </c>
      <c r="H64" s="170"/>
      <c r="I64" s="170">
        <f>ROUND(E64*H64,2)</f>
        <v>0</v>
      </c>
      <c r="J64" s="170"/>
      <c r="K64" s="170">
        <f>ROUND(E64*J64,2)</f>
        <v>0</v>
      </c>
      <c r="L64" s="170">
        <v>21</v>
      </c>
      <c r="M64" s="170">
        <f>G64*(1+L64/100)</f>
        <v>0</v>
      </c>
      <c r="N64" s="161">
        <v>6.3499999999999997E-3</v>
      </c>
      <c r="O64" s="161">
        <f>ROUND(E64*N64,5)</f>
        <v>1.2990200000000001</v>
      </c>
      <c r="P64" s="161">
        <v>0</v>
      </c>
      <c r="Q64" s="161">
        <f>ROUND(E64*P64,5)</f>
        <v>0</v>
      </c>
      <c r="R64" s="161"/>
      <c r="S64" s="161"/>
      <c r="T64" s="162">
        <v>0.26</v>
      </c>
      <c r="U64" s="161">
        <f>ROUND(E64*T64,2)</f>
        <v>53.19</v>
      </c>
      <c r="V64" s="151"/>
      <c r="X64" s="151"/>
      <c r="Y64" s="151"/>
      <c r="Z64" s="151"/>
      <c r="AA64" s="151"/>
      <c r="AB64" s="151"/>
      <c r="AC64" s="151"/>
      <c r="AD64" s="151"/>
      <c r="AE64" s="151" t="s">
        <v>154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52"/>
      <c r="B65" s="159"/>
      <c r="C65" s="191" t="s">
        <v>219</v>
      </c>
      <c r="D65" s="163"/>
      <c r="E65" s="167"/>
      <c r="F65" s="170"/>
      <c r="G65" s="170"/>
      <c r="H65" s="170"/>
      <c r="I65" s="170"/>
      <c r="J65" s="170"/>
      <c r="K65" s="170"/>
      <c r="L65" s="170"/>
      <c r="M65" s="170"/>
      <c r="N65" s="161"/>
      <c r="O65" s="161"/>
      <c r="P65" s="161"/>
      <c r="Q65" s="161"/>
      <c r="R65" s="161"/>
      <c r="S65" s="161"/>
      <c r="T65" s="162"/>
      <c r="U65" s="161"/>
      <c r="V65" s="151"/>
      <c r="X65" s="151"/>
      <c r="Y65" s="151"/>
      <c r="Z65" s="151"/>
      <c r="AA65" s="151"/>
      <c r="AB65" s="151"/>
      <c r="AC65" s="151"/>
      <c r="AD65" s="151"/>
      <c r="AE65" s="151" t="s">
        <v>156</v>
      </c>
      <c r="AF65" s="151">
        <v>0</v>
      </c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52"/>
      <c r="B66" s="159"/>
      <c r="C66" s="191" t="s">
        <v>220</v>
      </c>
      <c r="D66" s="163"/>
      <c r="E66" s="167">
        <v>101.95</v>
      </c>
      <c r="F66" s="170"/>
      <c r="G66" s="170"/>
      <c r="H66" s="170"/>
      <c r="I66" s="170"/>
      <c r="J66" s="170"/>
      <c r="K66" s="170"/>
      <c r="L66" s="170"/>
      <c r="M66" s="170"/>
      <c r="N66" s="161"/>
      <c r="O66" s="161"/>
      <c r="P66" s="161"/>
      <c r="Q66" s="161"/>
      <c r="R66" s="161"/>
      <c r="S66" s="161"/>
      <c r="T66" s="162"/>
      <c r="U66" s="161"/>
      <c r="V66" s="151"/>
      <c r="X66" s="151"/>
      <c r="Y66" s="151"/>
      <c r="Z66" s="151"/>
      <c r="AA66" s="151"/>
      <c r="AB66" s="151"/>
      <c r="AC66" s="151"/>
      <c r="AD66" s="151"/>
      <c r="AE66" s="151" t="s">
        <v>156</v>
      </c>
      <c r="AF66" s="151">
        <v>0</v>
      </c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2"/>
      <c r="B67" s="159"/>
      <c r="C67" s="191" t="s">
        <v>221</v>
      </c>
      <c r="D67" s="163"/>
      <c r="E67" s="167"/>
      <c r="F67" s="170"/>
      <c r="G67" s="170"/>
      <c r="H67" s="170"/>
      <c r="I67" s="170"/>
      <c r="J67" s="170"/>
      <c r="K67" s="170"/>
      <c r="L67" s="170"/>
      <c r="M67" s="170"/>
      <c r="N67" s="161"/>
      <c r="O67" s="161"/>
      <c r="P67" s="161"/>
      <c r="Q67" s="161"/>
      <c r="R67" s="161"/>
      <c r="S67" s="161"/>
      <c r="T67" s="162"/>
      <c r="U67" s="161"/>
      <c r="V67" s="151"/>
      <c r="X67" s="151"/>
      <c r="Y67" s="151"/>
      <c r="Z67" s="151"/>
      <c r="AA67" s="151"/>
      <c r="AB67" s="151"/>
      <c r="AC67" s="151"/>
      <c r="AD67" s="151"/>
      <c r="AE67" s="151" t="s">
        <v>156</v>
      </c>
      <c r="AF67" s="151">
        <v>0</v>
      </c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>
      <c r="A68" s="152"/>
      <c r="B68" s="159"/>
      <c r="C68" s="191" t="s">
        <v>200</v>
      </c>
      <c r="D68" s="163"/>
      <c r="E68" s="167">
        <v>102.62</v>
      </c>
      <c r="F68" s="170"/>
      <c r="G68" s="170"/>
      <c r="H68" s="170"/>
      <c r="I68" s="170"/>
      <c r="J68" s="170"/>
      <c r="K68" s="170"/>
      <c r="L68" s="170"/>
      <c r="M68" s="170"/>
      <c r="N68" s="161"/>
      <c r="O68" s="161"/>
      <c r="P68" s="161"/>
      <c r="Q68" s="161"/>
      <c r="R68" s="161"/>
      <c r="S68" s="161"/>
      <c r="T68" s="162"/>
      <c r="U68" s="161"/>
      <c r="V68" s="151"/>
      <c r="X68" s="151"/>
      <c r="Y68" s="151"/>
      <c r="Z68" s="151"/>
      <c r="AA68" s="151"/>
      <c r="AB68" s="151"/>
      <c r="AC68" s="151"/>
      <c r="AD68" s="151"/>
      <c r="AE68" s="151" t="s">
        <v>156</v>
      </c>
      <c r="AF68" s="151">
        <v>0</v>
      </c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>
      <c r="A69" s="153" t="s">
        <v>137</v>
      </c>
      <c r="B69" s="160" t="s">
        <v>70</v>
      </c>
      <c r="C69" s="192" t="s">
        <v>71</v>
      </c>
      <c r="D69" s="164"/>
      <c r="E69" s="168"/>
      <c r="F69" s="171"/>
      <c r="G69" s="171">
        <f>SUMIF(AE70:AE70,"&lt;&gt;NOR",G70:G70)</f>
        <v>0</v>
      </c>
      <c r="H69" s="171"/>
      <c r="I69" s="171">
        <f>SUM(I70:I70)</f>
        <v>0</v>
      </c>
      <c r="J69" s="171"/>
      <c r="K69" s="171">
        <f>SUM(K70:K70)</f>
        <v>0</v>
      </c>
      <c r="L69" s="171"/>
      <c r="M69" s="171">
        <f>SUM(M70:M70)</f>
        <v>0</v>
      </c>
      <c r="N69" s="164"/>
      <c r="O69" s="164">
        <f>SUM(O70:O70)</f>
        <v>4.1000000000000003E-3</v>
      </c>
      <c r="P69" s="164"/>
      <c r="Q69" s="164">
        <f>SUM(Q70:Q70)</f>
        <v>0</v>
      </c>
      <c r="R69" s="164"/>
      <c r="S69" s="164"/>
      <c r="T69" s="165"/>
      <c r="U69" s="164">
        <f>SUM(U70:U70)</f>
        <v>31.61</v>
      </c>
      <c r="AE69" t="s">
        <v>138</v>
      </c>
    </row>
    <row r="70" spans="1:60" outlineLevel="1">
      <c r="A70" s="152">
        <v>25</v>
      </c>
      <c r="B70" s="159" t="s">
        <v>222</v>
      </c>
      <c r="C70" s="190" t="s">
        <v>223</v>
      </c>
      <c r="D70" s="161" t="s">
        <v>153</v>
      </c>
      <c r="E70" s="166">
        <v>102.62</v>
      </c>
      <c r="F70" s="169">
        <v>0</v>
      </c>
      <c r="G70" s="170">
        <f>ROUND(E70*F70,2)</f>
        <v>0</v>
      </c>
      <c r="H70" s="170"/>
      <c r="I70" s="170">
        <f>ROUND(E70*H70,2)</f>
        <v>0</v>
      </c>
      <c r="J70" s="170"/>
      <c r="K70" s="170">
        <f>ROUND(E70*J70,2)</f>
        <v>0</v>
      </c>
      <c r="L70" s="170">
        <v>21</v>
      </c>
      <c r="M70" s="170">
        <f>G70*(1+L70/100)</f>
        <v>0</v>
      </c>
      <c r="N70" s="161">
        <v>4.0000000000000003E-5</v>
      </c>
      <c r="O70" s="161">
        <f>ROUND(E70*N70,5)</f>
        <v>4.1000000000000003E-3</v>
      </c>
      <c r="P70" s="161">
        <v>0</v>
      </c>
      <c r="Q70" s="161">
        <f>ROUND(E70*P70,5)</f>
        <v>0</v>
      </c>
      <c r="R70" s="161"/>
      <c r="S70" s="161"/>
      <c r="T70" s="162">
        <v>0.308</v>
      </c>
      <c r="U70" s="161">
        <f>ROUND(E70*T70,2)</f>
        <v>31.61</v>
      </c>
      <c r="V70" s="151"/>
      <c r="X70" s="151"/>
      <c r="Y70" s="151"/>
      <c r="Z70" s="151"/>
      <c r="AA70" s="151"/>
      <c r="AB70" s="151"/>
      <c r="AC70" s="151"/>
      <c r="AD70" s="151"/>
      <c r="AE70" s="151" t="s">
        <v>154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>
      <c r="A71" s="153" t="s">
        <v>137</v>
      </c>
      <c r="B71" s="160" t="s">
        <v>72</v>
      </c>
      <c r="C71" s="192" t="s">
        <v>73</v>
      </c>
      <c r="D71" s="164"/>
      <c r="E71" s="168"/>
      <c r="F71" s="171"/>
      <c r="G71" s="171">
        <f>SUMIF(AE72:AE80,"&lt;&gt;NOR",G72:G80)</f>
        <v>0</v>
      </c>
      <c r="H71" s="171"/>
      <c r="I71" s="171">
        <f>SUM(I72:I80)</f>
        <v>0</v>
      </c>
      <c r="J71" s="171"/>
      <c r="K71" s="171">
        <f>SUM(K72:K80)</f>
        <v>0</v>
      </c>
      <c r="L71" s="171"/>
      <c r="M71" s="171">
        <f>SUM(M72:M80)</f>
        <v>0</v>
      </c>
      <c r="N71" s="164"/>
      <c r="O71" s="164">
        <f>SUM(O72:O80)</f>
        <v>2.5999999999999999E-2</v>
      </c>
      <c r="P71" s="164"/>
      <c r="Q71" s="164">
        <f>SUM(Q72:Q80)</f>
        <v>5.0434999999999999</v>
      </c>
      <c r="R71" s="164"/>
      <c r="S71" s="164"/>
      <c r="T71" s="165"/>
      <c r="U71" s="164">
        <f>SUM(U72:U80)</f>
        <v>22.79</v>
      </c>
      <c r="AE71" t="s">
        <v>138</v>
      </c>
    </row>
    <row r="72" spans="1:60" outlineLevel="1">
      <c r="A72" s="152">
        <v>26</v>
      </c>
      <c r="B72" s="159" t="s">
        <v>224</v>
      </c>
      <c r="C72" s="190" t="s">
        <v>225</v>
      </c>
      <c r="D72" s="161" t="s">
        <v>153</v>
      </c>
      <c r="E72" s="166">
        <v>18.547499999999999</v>
      </c>
      <c r="F72" s="169">
        <v>0</v>
      </c>
      <c r="G72" s="170">
        <f>ROUND(E72*F72,2)</f>
        <v>0</v>
      </c>
      <c r="H72" s="170"/>
      <c r="I72" s="170">
        <f>ROUND(E72*H72,2)</f>
        <v>0</v>
      </c>
      <c r="J72" s="170"/>
      <c r="K72" s="170">
        <f>ROUND(E72*J72,2)</f>
        <v>0</v>
      </c>
      <c r="L72" s="170">
        <v>21</v>
      </c>
      <c r="M72" s="170">
        <f>G72*(1+L72/100)</f>
        <v>0</v>
      </c>
      <c r="N72" s="161">
        <v>6.7000000000000002E-4</v>
      </c>
      <c r="O72" s="161">
        <f>ROUND(E72*N72,5)</f>
        <v>1.243E-2</v>
      </c>
      <c r="P72" s="161">
        <v>0.18</v>
      </c>
      <c r="Q72" s="161">
        <f>ROUND(E72*P72,5)</f>
        <v>3.3385500000000001</v>
      </c>
      <c r="R72" s="161"/>
      <c r="S72" s="161"/>
      <c r="T72" s="162">
        <v>0.23200000000000001</v>
      </c>
      <c r="U72" s="161">
        <f>ROUND(E72*T72,2)</f>
        <v>4.3</v>
      </c>
      <c r="V72" s="151"/>
      <c r="X72" s="151"/>
      <c r="Y72" s="151"/>
      <c r="Z72" s="151"/>
      <c r="AA72" s="151"/>
      <c r="AB72" s="151"/>
      <c r="AC72" s="151"/>
      <c r="AD72" s="151"/>
      <c r="AE72" s="151" t="s">
        <v>154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52"/>
      <c r="B73" s="159"/>
      <c r="C73" s="248" t="s">
        <v>226</v>
      </c>
      <c r="D73" s="249"/>
      <c r="E73" s="250"/>
      <c r="F73" s="251"/>
      <c r="G73" s="252"/>
      <c r="H73" s="170"/>
      <c r="I73" s="170"/>
      <c r="J73" s="170"/>
      <c r="K73" s="170"/>
      <c r="L73" s="170"/>
      <c r="M73" s="170"/>
      <c r="N73" s="161"/>
      <c r="O73" s="161"/>
      <c r="P73" s="161"/>
      <c r="Q73" s="161"/>
      <c r="R73" s="161"/>
      <c r="S73" s="161"/>
      <c r="T73" s="162"/>
      <c r="U73" s="161"/>
      <c r="V73" s="151"/>
      <c r="X73" s="151"/>
      <c r="Y73" s="151"/>
      <c r="Z73" s="151"/>
      <c r="AA73" s="151"/>
      <c r="AB73" s="151"/>
      <c r="AC73" s="151"/>
      <c r="AD73" s="151"/>
      <c r="AE73" s="151" t="s">
        <v>144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4" t="str">
        <f>C73</f>
        <v>včetně omítek</v>
      </c>
      <c r="BB73" s="151"/>
      <c r="BC73" s="151"/>
      <c r="BD73" s="151"/>
      <c r="BE73" s="151"/>
      <c r="BF73" s="151"/>
      <c r="BG73" s="151"/>
      <c r="BH73" s="151"/>
    </row>
    <row r="74" spans="1:60" outlineLevel="1">
      <c r="A74" s="152"/>
      <c r="B74" s="159"/>
      <c r="C74" s="191" t="s">
        <v>227</v>
      </c>
      <c r="D74" s="163"/>
      <c r="E74" s="167">
        <v>18.547499999999999</v>
      </c>
      <c r="F74" s="170"/>
      <c r="G74" s="170"/>
      <c r="H74" s="170"/>
      <c r="I74" s="170"/>
      <c r="J74" s="170"/>
      <c r="K74" s="170"/>
      <c r="L74" s="170"/>
      <c r="M74" s="170"/>
      <c r="N74" s="161"/>
      <c r="O74" s="161"/>
      <c r="P74" s="161"/>
      <c r="Q74" s="161"/>
      <c r="R74" s="161"/>
      <c r="S74" s="161"/>
      <c r="T74" s="162"/>
      <c r="U74" s="161"/>
      <c r="V74" s="151"/>
      <c r="X74" s="151"/>
      <c r="Y74" s="151"/>
      <c r="Z74" s="151"/>
      <c r="AA74" s="151"/>
      <c r="AB74" s="151"/>
      <c r="AC74" s="151"/>
      <c r="AD74" s="151"/>
      <c r="AE74" s="151" t="s">
        <v>156</v>
      </c>
      <c r="AF74" s="151">
        <v>0</v>
      </c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0.399999999999999" outlineLevel="1">
      <c r="A75" s="152">
        <v>27</v>
      </c>
      <c r="B75" s="159" t="s">
        <v>228</v>
      </c>
      <c r="C75" s="190" t="s">
        <v>229</v>
      </c>
      <c r="D75" s="161" t="s">
        <v>153</v>
      </c>
      <c r="E75" s="166">
        <v>19.649999999999999</v>
      </c>
      <c r="F75" s="169">
        <v>0</v>
      </c>
      <c r="G75" s="170">
        <f>ROUND(E75*F75,2)</f>
        <v>0</v>
      </c>
      <c r="H75" s="170"/>
      <c r="I75" s="170">
        <f>ROUND(E75*H75,2)</f>
        <v>0</v>
      </c>
      <c r="J75" s="170"/>
      <c r="K75" s="170">
        <f>ROUND(E75*J75,2)</f>
        <v>0</v>
      </c>
      <c r="L75" s="170">
        <v>21</v>
      </c>
      <c r="M75" s="170">
        <f>G75*(1+L75/100)</f>
        <v>0</v>
      </c>
      <c r="N75" s="161">
        <v>3.3E-4</v>
      </c>
      <c r="O75" s="161">
        <f>ROUND(E75*N75,5)</f>
        <v>6.4799999999999996E-3</v>
      </c>
      <c r="P75" s="161">
        <v>6.2600000000000003E-2</v>
      </c>
      <c r="Q75" s="161">
        <f>ROUND(E75*P75,5)</f>
        <v>1.2300899999999999</v>
      </c>
      <c r="R75" s="161"/>
      <c r="S75" s="161"/>
      <c r="T75" s="162">
        <v>0.73509999999999998</v>
      </c>
      <c r="U75" s="161">
        <f>ROUND(E75*T75,2)</f>
        <v>14.44</v>
      </c>
      <c r="V75" s="151"/>
      <c r="X75" s="151"/>
      <c r="Y75" s="151"/>
      <c r="Z75" s="151"/>
      <c r="AA75" s="151"/>
      <c r="AB75" s="151"/>
      <c r="AC75" s="151"/>
      <c r="AD75" s="151"/>
      <c r="AE75" s="151" t="s">
        <v>154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52"/>
      <c r="B76" s="159"/>
      <c r="C76" s="191" t="s">
        <v>230</v>
      </c>
      <c r="D76" s="163"/>
      <c r="E76" s="167"/>
      <c r="F76" s="170"/>
      <c r="G76" s="170"/>
      <c r="H76" s="170"/>
      <c r="I76" s="170"/>
      <c r="J76" s="170"/>
      <c r="K76" s="170"/>
      <c r="L76" s="170"/>
      <c r="M76" s="170"/>
      <c r="N76" s="161"/>
      <c r="O76" s="161"/>
      <c r="P76" s="161"/>
      <c r="Q76" s="161"/>
      <c r="R76" s="161"/>
      <c r="S76" s="161"/>
      <c r="T76" s="162"/>
      <c r="U76" s="161"/>
      <c r="V76" s="151"/>
      <c r="X76" s="151"/>
      <c r="Y76" s="151"/>
      <c r="Z76" s="151"/>
      <c r="AA76" s="151"/>
      <c r="AB76" s="151"/>
      <c r="AC76" s="151"/>
      <c r="AD76" s="151"/>
      <c r="AE76" s="151" t="s">
        <v>156</v>
      </c>
      <c r="AF76" s="151">
        <v>0</v>
      </c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52"/>
      <c r="B77" s="159"/>
      <c r="C77" s="191" t="s">
        <v>231</v>
      </c>
      <c r="D77" s="163"/>
      <c r="E77" s="167">
        <v>19.649999999999999</v>
      </c>
      <c r="F77" s="170"/>
      <c r="G77" s="170"/>
      <c r="H77" s="170"/>
      <c r="I77" s="170"/>
      <c r="J77" s="170"/>
      <c r="K77" s="170"/>
      <c r="L77" s="170"/>
      <c r="M77" s="170"/>
      <c r="N77" s="161"/>
      <c r="O77" s="161"/>
      <c r="P77" s="161"/>
      <c r="Q77" s="161"/>
      <c r="R77" s="161"/>
      <c r="S77" s="161"/>
      <c r="T77" s="162"/>
      <c r="U77" s="161"/>
      <c r="V77" s="151"/>
      <c r="X77" s="151"/>
      <c r="Y77" s="151"/>
      <c r="Z77" s="151"/>
      <c r="AA77" s="151"/>
      <c r="AB77" s="151"/>
      <c r="AC77" s="151"/>
      <c r="AD77" s="151"/>
      <c r="AE77" s="151" t="s">
        <v>156</v>
      </c>
      <c r="AF77" s="151">
        <v>0</v>
      </c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0.399999999999999" outlineLevel="1">
      <c r="A78" s="152">
        <v>28</v>
      </c>
      <c r="B78" s="159" t="s">
        <v>232</v>
      </c>
      <c r="C78" s="190" t="s">
        <v>233</v>
      </c>
      <c r="D78" s="161" t="s">
        <v>141</v>
      </c>
      <c r="E78" s="166">
        <v>3</v>
      </c>
      <c r="F78" s="169">
        <v>0</v>
      </c>
      <c r="G78" s="170">
        <f>ROUND(E78*F78,2)</f>
        <v>0</v>
      </c>
      <c r="H78" s="170"/>
      <c r="I78" s="170">
        <f>ROUND(E78*H78,2)</f>
        <v>0</v>
      </c>
      <c r="J78" s="170"/>
      <c r="K78" s="170">
        <f>ROUND(E78*J78,2)</f>
        <v>0</v>
      </c>
      <c r="L78" s="170">
        <v>21</v>
      </c>
      <c r="M78" s="170">
        <f>G78*(1+L78/100)</f>
        <v>0</v>
      </c>
      <c r="N78" s="161">
        <v>0</v>
      </c>
      <c r="O78" s="161">
        <f>ROUND(E78*N78,5)</f>
        <v>0</v>
      </c>
      <c r="P78" s="161">
        <v>0</v>
      </c>
      <c r="Q78" s="161">
        <f>ROUND(E78*P78,5)</f>
        <v>0</v>
      </c>
      <c r="R78" s="161"/>
      <c r="S78" s="161"/>
      <c r="T78" s="162">
        <v>0.09</v>
      </c>
      <c r="U78" s="161">
        <f>ROUND(E78*T78,2)</f>
        <v>0.27</v>
      </c>
      <c r="V78" s="151"/>
      <c r="X78" s="151"/>
      <c r="Y78" s="151"/>
      <c r="Z78" s="151"/>
      <c r="AA78" s="151"/>
      <c r="AB78" s="151"/>
      <c r="AC78" s="151"/>
      <c r="AD78" s="151"/>
      <c r="AE78" s="151" t="s">
        <v>154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>
      <c r="A79" s="152">
        <v>29</v>
      </c>
      <c r="B79" s="159" t="s">
        <v>234</v>
      </c>
      <c r="C79" s="190" t="s">
        <v>235</v>
      </c>
      <c r="D79" s="161" t="s">
        <v>153</v>
      </c>
      <c r="E79" s="166">
        <v>7.0875000000000004</v>
      </c>
      <c r="F79" s="169">
        <v>0</v>
      </c>
      <c r="G79" s="170">
        <f>ROUND(E79*F79,2)</f>
        <v>0</v>
      </c>
      <c r="H79" s="170"/>
      <c r="I79" s="170">
        <f>ROUND(E79*H79,2)</f>
        <v>0</v>
      </c>
      <c r="J79" s="170"/>
      <c r="K79" s="170">
        <f>ROUND(E79*J79,2)</f>
        <v>0</v>
      </c>
      <c r="L79" s="170">
        <v>21</v>
      </c>
      <c r="M79" s="170">
        <f>G79*(1+L79/100)</f>
        <v>0</v>
      </c>
      <c r="N79" s="161">
        <v>1E-3</v>
      </c>
      <c r="O79" s="161">
        <f>ROUND(E79*N79,5)</f>
        <v>7.0899999999999999E-3</v>
      </c>
      <c r="P79" s="161">
        <v>6.7000000000000004E-2</v>
      </c>
      <c r="Q79" s="161">
        <f>ROUND(E79*P79,5)</f>
        <v>0.47486</v>
      </c>
      <c r="R79" s="161"/>
      <c r="S79" s="161"/>
      <c r="T79" s="162">
        <v>0.53300000000000003</v>
      </c>
      <c r="U79" s="161">
        <f>ROUND(E79*T79,2)</f>
        <v>3.78</v>
      </c>
      <c r="V79" s="151"/>
      <c r="X79" s="151"/>
      <c r="Y79" s="151"/>
      <c r="Z79" s="151"/>
      <c r="AA79" s="151"/>
      <c r="AB79" s="151"/>
      <c r="AC79" s="151"/>
      <c r="AD79" s="151"/>
      <c r="AE79" s="151" t="s">
        <v>154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>
      <c r="A80" s="152"/>
      <c r="B80" s="159"/>
      <c r="C80" s="191" t="s">
        <v>236</v>
      </c>
      <c r="D80" s="163"/>
      <c r="E80" s="167">
        <v>7.0875000000000004</v>
      </c>
      <c r="F80" s="170"/>
      <c r="G80" s="170"/>
      <c r="H80" s="170"/>
      <c r="I80" s="170"/>
      <c r="J80" s="170"/>
      <c r="K80" s="170"/>
      <c r="L80" s="170"/>
      <c r="M80" s="170"/>
      <c r="N80" s="161"/>
      <c r="O80" s="161"/>
      <c r="P80" s="161"/>
      <c r="Q80" s="161"/>
      <c r="R80" s="161"/>
      <c r="S80" s="161"/>
      <c r="T80" s="162"/>
      <c r="U80" s="161"/>
      <c r="V80" s="151"/>
      <c r="X80" s="151"/>
      <c r="Y80" s="151"/>
      <c r="Z80" s="151"/>
      <c r="AA80" s="151"/>
      <c r="AB80" s="151"/>
      <c r="AC80" s="151"/>
      <c r="AD80" s="151"/>
      <c r="AE80" s="151" t="s">
        <v>156</v>
      </c>
      <c r="AF80" s="151">
        <v>0</v>
      </c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>
      <c r="A81" s="153" t="s">
        <v>137</v>
      </c>
      <c r="B81" s="160" t="s">
        <v>74</v>
      </c>
      <c r="C81" s="192" t="s">
        <v>75</v>
      </c>
      <c r="D81" s="164"/>
      <c r="E81" s="168"/>
      <c r="F81" s="171"/>
      <c r="G81" s="171">
        <f>SUMIF(AE82:AE115,"&lt;&gt;NOR",G82:G115)</f>
        <v>0</v>
      </c>
      <c r="H81" s="171"/>
      <c r="I81" s="171">
        <f>SUM(I82:I115)</f>
        <v>0</v>
      </c>
      <c r="J81" s="171"/>
      <c r="K81" s="171">
        <f>SUM(K82:K115)</f>
        <v>0</v>
      </c>
      <c r="L81" s="171"/>
      <c r="M81" s="171">
        <f>SUM(M82:M115)</f>
        <v>0</v>
      </c>
      <c r="N81" s="164"/>
      <c r="O81" s="164">
        <f>SUM(O82:O115)</f>
        <v>7.0499999999999998E-3</v>
      </c>
      <c r="P81" s="164"/>
      <c r="Q81" s="164">
        <f>SUM(Q82:Q115)</f>
        <v>20.362840000000002</v>
      </c>
      <c r="R81" s="164"/>
      <c r="S81" s="164"/>
      <c r="T81" s="165"/>
      <c r="U81" s="164">
        <f>SUM(U82:U115)</f>
        <v>109.49000000000001</v>
      </c>
      <c r="AE81" t="s">
        <v>138</v>
      </c>
    </row>
    <row r="82" spans="1:60" outlineLevel="1">
      <c r="A82" s="152">
        <v>30</v>
      </c>
      <c r="B82" s="159" t="s">
        <v>237</v>
      </c>
      <c r="C82" s="190" t="s">
        <v>238</v>
      </c>
      <c r="D82" s="161" t="s">
        <v>153</v>
      </c>
      <c r="E82" s="166">
        <v>114.0955</v>
      </c>
      <c r="F82" s="169">
        <v>0</v>
      </c>
      <c r="G82" s="170">
        <f>ROUND(E82*F82,2)</f>
        <v>0</v>
      </c>
      <c r="H82" s="170"/>
      <c r="I82" s="170">
        <f>ROUND(E82*H82,2)</f>
        <v>0</v>
      </c>
      <c r="J82" s="170"/>
      <c r="K82" s="170">
        <f>ROUND(E82*J82,2)</f>
        <v>0</v>
      </c>
      <c r="L82" s="170">
        <v>21</v>
      </c>
      <c r="M82" s="170">
        <f>G82*(1+L82/100)</f>
        <v>0</v>
      </c>
      <c r="N82" s="161">
        <v>0</v>
      </c>
      <c r="O82" s="161">
        <f>ROUND(E82*N82,5)</f>
        <v>0</v>
      </c>
      <c r="P82" s="161">
        <v>0.01</v>
      </c>
      <c r="Q82" s="161">
        <f>ROUND(E82*P82,5)</f>
        <v>1.14096</v>
      </c>
      <c r="R82" s="161"/>
      <c r="S82" s="161"/>
      <c r="T82" s="162">
        <v>0.08</v>
      </c>
      <c r="U82" s="161">
        <f>ROUND(E82*T82,2)</f>
        <v>9.1300000000000008</v>
      </c>
      <c r="V82" s="151"/>
      <c r="X82" s="151"/>
      <c r="Y82" s="151"/>
      <c r="Z82" s="151"/>
      <c r="AA82" s="151"/>
      <c r="AB82" s="151"/>
      <c r="AC82" s="151"/>
      <c r="AD82" s="151"/>
      <c r="AE82" s="151" t="s">
        <v>154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52"/>
      <c r="B83" s="159"/>
      <c r="C83" s="191" t="s">
        <v>239</v>
      </c>
      <c r="D83" s="163"/>
      <c r="E83" s="167"/>
      <c r="F83" s="170"/>
      <c r="G83" s="170"/>
      <c r="H83" s="170"/>
      <c r="I83" s="170"/>
      <c r="J83" s="170"/>
      <c r="K83" s="170"/>
      <c r="L83" s="170"/>
      <c r="M83" s="170"/>
      <c r="N83" s="161"/>
      <c r="O83" s="161"/>
      <c r="P83" s="161"/>
      <c r="Q83" s="161"/>
      <c r="R83" s="161"/>
      <c r="S83" s="161"/>
      <c r="T83" s="162"/>
      <c r="U83" s="161"/>
      <c r="V83" s="151"/>
      <c r="X83" s="151"/>
      <c r="Y83" s="151"/>
      <c r="Z83" s="151"/>
      <c r="AA83" s="151"/>
      <c r="AB83" s="151"/>
      <c r="AC83" s="151"/>
      <c r="AD83" s="151"/>
      <c r="AE83" s="151" t="s">
        <v>156</v>
      </c>
      <c r="AF83" s="151">
        <v>0</v>
      </c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>
      <c r="A84" s="152"/>
      <c r="B84" s="159"/>
      <c r="C84" s="191" t="s">
        <v>240</v>
      </c>
      <c r="D84" s="163"/>
      <c r="E84" s="167">
        <v>250.70650000000001</v>
      </c>
      <c r="F84" s="170"/>
      <c r="G84" s="170"/>
      <c r="H84" s="170"/>
      <c r="I84" s="170"/>
      <c r="J84" s="170"/>
      <c r="K84" s="170"/>
      <c r="L84" s="170"/>
      <c r="M84" s="170"/>
      <c r="N84" s="161"/>
      <c r="O84" s="161"/>
      <c r="P84" s="161"/>
      <c r="Q84" s="161"/>
      <c r="R84" s="161"/>
      <c r="S84" s="161"/>
      <c r="T84" s="162"/>
      <c r="U84" s="161"/>
      <c r="V84" s="151"/>
      <c r="X84" s="151"/>
      <c r="Y84" s="151"/>
      <c r="Z84" s="151"/>
      <c r="AA84" s="151"/>
      <c r="AB84" s="151"/>
      <c r="AC84" s="151"/>
      <c r="AD84" s="151"/>
      <c r="AE84" s="151" t="s">
        <v>156</v>
      </c>
      <c r="AF84" s="151">
        <v>0</v>
      </c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ht="20.399999999999999" outlineLevel="1">
      <c r="A85" s="152"/>
      <c r="B85" s="159"/>
      <c r="C85" s="191" t="s">
        <v>241</v>
      </c>
      <c r="D85" s="163"/>
      <c r="E85" s="167">
        <v>-41.982500000000002</v>
      </c>
      <c r="F85" s="170"/>
      <c r="G85" s="170"/>
      <c r="H85" s="170"/>
      <c r="I85" s="170"/>
      <c r="J85" s="170"/>
      <c r="K85" s="170"/>
      <c r="L85" s="170"/>
      <c r="M85" s="170"/>
      <c r="N85" s="161"/>
      <c r="O85" s="161"/>
      <c r="P85" s="161"/>
      <c r="Q85" s="161"/>
      <c r="R85" s="161"/>
      <c r="S85" s="161"/>
      <c r="T85" s="162"/>
      <c r="U85" s="161"/>
      <c r="V85" s="151"/>
      <c r="X85" s="151"/>
      <c r="Y85" s="151"/>
      <c r="Z85" s="151"/>
      <c r="AA85" s="151"/>
      <c r="AB85" s="151"/>
      <c r="AC85" s="151"/>
      <c r="AD85" s="151"/>
      <c r="AE85" s="151" t="s">
        <v>156</v>
      </c>
      <c r="AF85" s="151">
        <v>0</v>
      </c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>
      <c r="A86" s="152"/>
      <c r="B86" s="159"/>
      <c r="C86" s="191" t="s">
        <v>242</v>
      </c>
      <c r="D86" s="163"/>
      <c r="E86" s="167">
        <v>20.58</v>
      </c>
      <c r="F86" s="170"/>
      <c r="G86" s="170"/>
      <c r="H86" s="170"/>
      <c r="I86" s="170"/>
      <c r="J86" s="170"/>
      <c r="K86" s="170"/>
      <c r="L86" s="170"/>
      <c r="M86" s="170"/>
      <c r="N86" s="161"/>
      <c r="O86" s="161"/>
      <c r="P86" s="161"/>
      <c r="Q86" s="161"/>
      <c r="R86" s="161"/>
      <c r="S86" s="161"/>
      <c r="T86" s="162"/>
      <c r="U86" s="161"/>
      <c r="V86" s="151"/>
      <c r="X86" s="151"/>
      <c r="Y86" s="151"/>
      <c r="Z86" s="151"/>
      <c r="AA86" s="151"/>
      <c r="AB86" s="151"/>
      <c r="AC86" s="151"/>
      <c r="AD86" s="151"/>
      <c r="AE86" s="151" t="s">
        <v>156</v>
      </c>
      <c r="AF86" s="151">
        <v>0</v>
      </c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>
      <c r="A87" s="152"/>
      <c r="B87" s="159"/>
      <c r="C87" s="191" t="s">
        <v>243</v>
      </c>
      <c r="D87" s="163"/>
      <c r="E87" s="167"/>
      <c r="F87" s="170"/>
      <c r="G87" s="170"/>
      <c r="H87" s="170"/>
      <c r="I87" s="170"/>
      <c r="J87" s="170"/>
      <c r="K87" s="170"/>
      <c r="L87" s="170"/>
      <c r="M87" s="170"/>
      <c r="N87" s="161"/>
      <c r="O87" s="161"/>
      <c r="P87" s="161"/>
      <c r="Q87" s="161"/>
      <c r="R87" s="161"/>
      <c r="S87" s="161"/>
      <c r="T87" s="162"/>
      <c r="U87" s="161"/>
      <c r="V87" s="151"/>
      <c r="X87" s="151"/>
      <c r="Y87" s="151"/>
      <c r="Z87" s="151"/>
      <c r="AA87" s="151"/>
      <c r="AB87" s="151"/>
      <c r="AC87" s="151"/>
      <c r="AD87" s="151"/>
      <c r="AE87" s="151" t="s">
        <v>156</v>
      </c>
      <c r="AF87" s="151">
        <v>0</v>
      </c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>
      <c r="A88" s="152"/>
      <c r="B88" s="159"/>
      <c r="C88" s="191" t="s">
        <v>244</v>
      </c>
      <c r="D88" s="163"/>
      <c r="E88" s="167">
        <v>-17.126000000000001</v>
      </c>
      <c r="F88" s="170"/>
      <c r="G88" s="170"/>
      <c r="H88" s="170"/>
      <c r="I88" s="170"/>
      <c r="J88" s="170"/>
      <c r="K88" s="170"/>
      <c r="L88" s="170"/>
      <c r="M88" s="170"/>
      <c r="N88" s="161"/>
      <c r="O88" s="161"/>
      <c r="P88" s="161"/>
      <c r="Q88" s="161"/>
      <c r="R88" s="161"/>
      <c r="S88" s="161"/>
      <c r="T88" s="162"/>
      <c r="U88" s="161"/>
      <c r="V88" s="151"/>
      <c r="X88" s="151"/>
      <c r="Y88" s="151"/>
      <c r="Z88" s="151"/>
      <c r="AA88" s="151"/>
      <c r="AB88" s="151"/>
      <c r="AC88" s="151"/>
      <c r="AD88" s="151"/>
      <c r="AE88" s="151" t="s">
        <v>156</v>
      </c>
      <c r="AF88" s="151">
        <v>0</v>
      </c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>
      <c r="A89" s="152"/>
      <c r="B89" s="159"/>
      <c r="C89" s="191" t="s">
        <v>245</v>
      </c>
      <c r="D89" s="163"/>
      <c r="E89" s="167"/>
      <c r="F89" s="170"/>
      <c r="G89" s="170"/>
      <c r="H89" s="170"/>
      <c r="I89" s="170"/>
      <c r="J89" s="170"/>
      <c r="K89" s="170"/>
      <c r="L89" s="170"/>
      <c r="M89" s="170"/>
      <c r="N89" s="161"/>
      <c r="O89" s="161"/>
      <c r="P89" s="161"/>
      <c r="Q89" s="161"/>
      <c r="R89" s="161"/>
      <c r="S89" s="161"/>
      <c r="T89" s="162"/>
      <c r="U89" s="161"/>
      <c r="V89" s="151"/>
      <c r="X89" s="151"/>
      <c r="Y89" s="151"/>
      <c r="Z89" s="151"/>
      <c r="AA89" s="151"/>
      <c r="AB89" s="151"/>
      <c r="AC89" s="151"/>
      <c r="AD89" s="151"/>
      <c r="AE89" s="151" t="s">
        <v>156</v>
      </c>
      <c r="AF89" s="151">
        <v>0</v>
      </c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>
      <c r="A90" s="152"/>
      <c r="B90" s="159"/>
      <c r="C90" s="191" t="s">
        <v>246</v>
      </c>
      <c r="D90" s="163"/>
      <c r="E90" s="167">
        <v>-28.66</v>
      </c>
      <c r="F90" s="170"/>
      <c r="G90" s="170"/>
      <c r="H90" s="170"/>
      <c r="I90" s="170"/>
      <c r="J90" s="170"/>
      <c r="K90" s="170"/>
      <c r="L90" s="170"/>
      <c r="M90" s="170"/>
      <c r="N90" s="161"/>
      <c r="O90" s="161"/>
      <c r="P90" s="161"/>
      <c r="Q90" s="161"/>
      <c r="R90" s="161"/>
      <c r="S90" s="161"/>
      <c r="T90" s="162"/>
      <c r="U90" s="161"/>
      <c r="V90" s="151"/>
      <c r="X90" s="151"/>
      <c r="Y90" s="151"/>
      <c r="Z90" s="151"/>
      <c r="AA90" s="151"/>
      <c r="AB90" s="151"/>
      <c r="AC90" s="151"/>
      <c r="AD90" s="151"/>
      <c r="AE90" s="151" t="s">
        <v>156</v>
      </c>
      <c r="AF90" s="151">
        <v>0</v>
      </c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>
      <c r="A91" s="152"/>
      <c r="B91" s="159"/>
      <c r="C91" s="191" t="s">
        <v>247</v>
      </c>
      <c r="D91" s="163"/>
      <c r="E91" s="167"/>
      <c r="F91" s="170"/>
      <c r="G91" s="170"/>
      <c r="H91" s="170"/>
      <c r="I91" s="170"/>
      <c r="J91" s="170"/>
      <c r="K91" s="170"/>
      <c r="L91" s="170"/>
      <c r="M91" s="170"/>
      <c r="N91" s="161"/>
      <c r="O91" s="161"/>
      <c r="P91" s="161"/>
      <c r="Q91" s="161"/>
      <c r="R91" s="161"/>
      <c r="S91" s="161"/>
      <c r="T91" s="162"/>
      <c r="U91" s="161"/>
      <c r="V91" s="151"/>
      <c r="X91" s="151"/>
      <c r="Y91" s="151"/>
      <c r="Z91" s="151"/>
      <c r="AA91" s="151"/>
      <c r="AB91" s="151"/>
      <c r="AC91" s="151"/>
      <c r="AD91" s="151"/>
      <c r="AE91" s="151" t="s">
        <v>156</v>
      </c>
      <c r="AF91" s="151">
        <v>0</v>
      </c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>
      <c r="A92" s="152"/>
      <c r="B92" s="159"/>
      <c r="C92" s="191" t="s">
        <v>248</v>
      </c>
      <c r="D92" s="163"/>
      <c r="E92" s="167"/>
      <c r="F92" s="170"/>
      <c r="G92" s="170"/>
      <c r="H92" s="170"/>
      <c r="I92" s="170"/>
      <c r="J92" s="170"/>
      <c r="K92" s="170"/>
      <c r="L92" s="170"/>
      <c r="M92" s="170"/>
      <c r="N92" s="161"/>
      <c r="O92" s="161"/>
      <c r="P92" s="161"/>
      <c r="Q92" s="161"/>
      <c r="R92" s="161"/>
      <c r="S92" s="161"/>
      <c r="T92" s="162"/>
      <c r="U92" s="161"/>
      <c r="V92" s="151"/>
      <c r="X92" s="151"/>
      <c r="Y92" s="151"/>
      <c r="Z92" s="151"/>
      <c r="AA92" s="151"/>
      <c r="AB92" s="151"/>
      <c r="AC92" s="151"/>
      <c r="AD92" s="151"/>
      <c r="AE92" s="151" t="s">
        <v>156</v>
      </c>
      <c r="AF92" s="151">
        <v>0</v>
      </c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>
      <c r="A93" s="152"/>
      <c r="B93" s="159"/>
      <c r="C93" s="191" t="s">
        <v>249</v>
      </c>
      <c r="D93" s="163"/>
      <c r="E93" s="167">
        <v>-56.102499999999999</v>
      </c>
      <c r="F93" s="170"/>
      <c r="G93" s="170"/>
      <c r="H93" s="170"/>
      <c r="I93" s="170"/>
      <c r="J93" s="170"/>
      <c r="K93" s="170"/>
      <c r="L93" s="170"/>
      <c r="M93" s="170"/>
      <c r="N93" s="161"/>
      <c r="O93" s="161"/>
      <c r="P93" s="161"/>
      <c r="Q93" s="161"/>
      <c r="R93" s="161"/>
      <c r="S93" s="161"/>
      <c r="T93" s="162"/>
      <c r="U93" s="161"/>
      <c r="V93" s="151"/>
      <c r="X93" s="151"/>
      <c r="Y93" s="151"/>
      <c r="Z93" s="151"/>
      <c r="AA93" s="151"/>
      <c r="AB93" s="151"/>
      <c r="AC93" s="151"/>
      <c r="AD93" s="151"/>
      <c r="AE93" s="151" t="s">
        <v>156</v>
      </c>
      <c r="AF93" s="151">
        <v>0</v>
      </c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>
      <c r="A94" s="152"/>
      <c r="B94" s="159"/>
      <c r="C94" s="191" t="s">
        <v>250</v>
      </c>
      <c r="D94" s="163"/>
      <c r="E94" s="167"/>
      <c r="F94" s="170"/>
      <c r="G94" s="170"/>
      <c r="H94" s="170"/>
      <c r="I94" s="170"/>
      <c r="J94" s="170"/>
      <c r="K94" s="170"/>
      <c r="L94" s="170"/>
      <c r="M94" s="170"/>
      <c r="N94" s="161"/>
      <c r="O94" s="161"/>
      <c r="P94" s="161"/>
      <c r="Q94" s="161"/>
      <c r="R94" s="161"/>
      <c r="S94" s="161"/>
      <c r="T94" s="162"/>
      <c r="U94" s="161"/>
      <c r="V94" s="151"/>
      <c r="X94" s="151"/>
      <c r="Y94" s="151"/>
      <c r="Z94" s="151"/>
      <c r="AA94" s="151"/>
      <c r="AB94" s="151"/>
      <c r="AC94" s="151"/>
      <c r="AD94" s="151"/>
      <c r="AE94" s="151" t="s">
        <v>156</v>
      </c>
      <c r="AF94" s="151">
        <v>0</v>
      </c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>
      <c r="A95" s="152"/>
      <c r="B95" s="159"/>
      <c r="C95" s="191" t="s">
        <v>251</v>
      </c>
      <c r="D95" s="163"/>
      <c r="E95" s="167">
        <v>-13.32</v>
      </c>
      <c r="F95" s="170"/>
      <c r="G95" s="170"/>
      <c r="H95" s="170"/>
      <c r="I95" s="170"/>
      <c r="J95" s="170"/>
      <c r="K95" s="170"/>
      <c r="L95" s="170"/>
      <c r="M95" s="170"/>
      <c r="N95" s="161"/>
      <c r="O95" s="161"/>
      <c r="P95" s="161"/>
      <c r="Q95" s="161"/>
      <c r="R95" s="161"/>
      <c r="S95" s="161"/>
      <c r="T95" s="162"/>
      <c r="U95" s="161"/>
      <c r="V95" s="151"/>
      <c r="X95" s="151"/>
      <c r="Y95" s="151"/>
      <c r="Z95" s="151"/>
      <c r="AA95" s="151"/>
      <c r="AB95" s="151"/>
      <c r="AC95" s="151"/>
      <c r="AD95" s="151"/>
      <c r="AE95" s="151" t="s">
        <v>156</v>
      </c>
      <c r="AF95" s="151">
        <v>0</v>
      </c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>
      <c r="A96" s="152">
        <v>31</v>
      </c>
      <c r="B96" s="159" t="s">
        <v>252</v>
      </c>
      <c r="C96" s="190" t="s">
        <v>253</v>
      </c>
      <c r="D96" s="161" t="s">
        <v>153</v>
      </c>
      <c r="E96" s="166">
        <v>115.2085</v>
      </c>
      <c r="F96" s="169">
        <v>0</v>
      </c>
      <c r="G96" s="170">
        <f>ROUND(E96*F96,2)</f>
        <v>0</v>
      </c>
      <c r="H96" s="170"/>
      <c r="I96" s="170">
        <f>ROUND(E96*H96,2)</f>
        <v>0</v>
      </c>
      <c r="J96" s="170"/>
      <c r="K96" s="170">
        <f>ROUND(E96*J96,2)</f>
        <v>0</v>
      </c>
      <c r="L96" s="170">
        <v>21</v>
      </c>
      <c r="M96" s="170">
        <f>G96*(1+L96/100)</f>
        <v>0</v>
      </c>
      <c r="N96" s="161">
        <v>0</v>
      </c>
      <c r="O96" s="161">
        <f>ROUND(E96*N96,5)</f>
        <v>0</v>
      </c>
      <c r="P96" s="161">
        <v>4.5999999999999999E-2</v>
      </c>
      <c r="Q96" s="161">
        <f>ROUND(E96*P96,5)</f>
        <v>5.2995900000000002</v>
      </c>
      <c r="R96" s="161"/>
      <c r="S96" s="161"/>
      <c r="T96" s="162">
        <v>0.26</v>
      </c>
      <c r="U96" s="161">
        <f>ROUND(E96*T96,2)</f>
        <v>29.95</v>
      </c>
      <c r="V96" s="151"/>
      <c r="X96" s="151"/>
      <c r="Y96" s="151"/>
      <c r="Z96" s="151"/>
      <c r="AA96" s="151"/>
      <c r="AB96" s="151"/>
      <c r="AC96" s="151"/>
      <c r="AD96" s="151"/>
      <c r="AE96" s="151" t="s">
        <v>154</v>
      </c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>
      <c r="A97" s="152"/>
      <c r="B97" s="159"/>
      <c r="C97" s="191" t="s">
        <v>195</v>
      </c>
      <c r="D97" s="163"/>
      <c r="E97" s="167"/>
      <c r="F97" s="170"/>
      <c r="G97" s="170"/>
      <c r="H97" s="170"/>
      <c r="I97" s="170"/>
      <c r="J97" s="170"/>
      <c r="K97" s="170"/>
      <c r="L97" s="170"/>
      <c r="M97" s="170"/>
      <c r="N97" s="161"/>
      <c r="O97" s="161"/>
      <c r="P97" s="161"/>
      <c r="Q97" s="161"/>
      <c r="R97" s="161"/>
      <c r="S97" s="161"/>
      <c r="T97" s="162"/>
      <c r="U97" s="161"/>
      <c r="V97" s="151"/>
      <c r="X97" s="151"/>
      <c r="Y97" s="151"/>
      <c r="Z97" s="151"/>
      <c r="AA97" s="151"/>
      <c r="AB97" s="151"/>
      <c r="AC97" s="151"/>
      <c r="AD97" s="151"/>
      <c r="AE97" s="151" t="s">
        <v>156</v>
      </c>
      <c r="AF97" s="151">
        <v>0</v>
      </c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>
      <c r="A98" s="152"/>
      <c r="B98" s="159"/>
      <c r="C98" s="191" t="s">
        <v>196</v>
      </c>
      <c r="D98" s="163"/>
      <c r="E98" s="167">
        <v>17.126000000000001</v>
      </c>
      <c r="F98" s="170"/>
      <c r="G98" s="170"/>
      <c r="H98" s="170"/>
      <c r="I98" s="170"/>
      <c r="J98" s="170"/>
      <c r="K98" s="170"/>
      <c r="L98" s="170"/>
      <c r="M98" s="170"/>
      <c r="N98" s="161"/>
      <c r="O98" s="161"/>
      <c r="P98" s="161"/>
      <c r="Q98" s="161"/>
      <c r="R98" s="161"/>
      <c r="S98" s="161"/>
      <c r="T98" s="162"/>
      <c r="U98" s="161"/>
      <c r="V98" s="151"/>
      <c r="X98" s="151"/>
      <c r="Y98" s="151"/>
      <c r="Z98" s="151"/>
      <c r="AA98" s="151"/>
      <c r="AB98" s="151"/>
      <c r="AC98" s="151"/>
      <c r="AD98" s="151"/>
      <c r="AE98" s="151" t="s">
        <v>156</v>
      </c>
      <c r="AF98" s="151">
        <v>0</v>
      </c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>
      <c r="A99" s="152"/>
      <c r="B99" s="159"/>
      <c r="C99" s="191" t="s">
        <v>254</v>
      </c>
      <c r="D99" s="163"/>
      <c r="E99" s="167"/>
      <c r="F99" s="170"/>
      <c r="G99" s="170"/>
      <c r="H99" s="170"/>
      <c r="I99" s="170"/>
      <c r="J99" s="170"/>
      <c r="K99" s="170"/>
      <c r="L99" s="170"/>
      <c r="M99" s="170"/>
      <c r="N99" s="161"/>
      <c r="O99" s="161"/>
      <c r="P99" s="161"/>
      <c r="Q99" s="161"/>
      <c r="R99" s="161"/>
      <c r="S99" s="161"/>
      <c r="T99" s="162"/>
      <c r="U99" s="161"/>
      <c r="V99" s="151"/>
      <c r="X99" s="151"/>
      <c r="Y99" s="151"/>
      <c r="Z99" s="151"/>
      <c r="AA99" s="151"/>
      <c r="AB99" s="151"/>
      <c r="AC99" s="151"/>
      <c r="AD99" s="151"/>
      <c r="AE99" s="151" t="s">
        <v>156</v>
      </c>
      <c r="AF99" s="151">
        <v>0</v>
      </c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>
      <c r="A100" s="152"/>
      <c r="B100" s="159"/>
      <c r="C100" s="191" t="s">
        <v>255</v>
      </c>
      <c r="D100" s="163"/>
      <c r="E100" s="167">
        <v>28.66</v>
      </c>
      <c r="F100" s="170"/>
      <c r="G100" s="170"/>
      <c r="H100" s="170"/>
      <c r="I100" s="170"/>
      <c r="J100" s="170"/>
      <c r="K100" s="170"/>
      <c r="L100" s="170"/>
      <c r="M100" s="170"/>
      <c r="N100" s="161"/>
      <c r="O100" s="161"/>
      <c r="P100" s="161"/>
      <c r="Q100" s="161"/>
      <c r="R100" s="161"/>
      <c r="S100" s="161"/>
      <c r="T100" s="162"/>
      <c r="U100" s="161"/>
      <c r="V100" s="151"/>
      <c r="X100" s="151"/>
      <c r="Y100" s="151"/>
      <c r="Z100" s="151"/>
      <c r="AA100" s="151"/>
      <c r="AB100" s="151"/>
      <c r="AC100" s="151"/>
      <c r="AD100" s="151"/>
      <c r="AE100" s="151" t="s">
        <v>156</v>
      </c>
      <c r="AF100" s="151">
        <v>0</v>
      </c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>
      <c r="A101" s="152"/>
      <c r="B101" s="159"/>
      <c r="C101" s="191" t="s">
        <v>256</v>
      </c>
      <c r="D101" s="163"/>
      <c r="E101" s="167"/>
      <c r="F101" s="170"/>
      <c r="G101" s="170"/>
      <c r="H101" s="170"/>
      <c r="I101" s="170"/>
      <c r="J101" s="170"/>
      <c r="K101" s="170"/>
      <c r="L101" s="170"/>
      <c r="M101" s="170"/>
      <c r="N101" s="161"/>
      <c r="O101" s="161"/>
      <c r="P101" s="161"/>
      <c r="Q101" s="161"/>
      <c r="R101" s="161"/>
      <c r="S101" s="161"/>
      <c r="T101" s="162"/>
      <c r="U101" s="161"/>
      <c r="V101" s="151"/>
      <c r="X101" s="151"/>
      <c r="Y101" s="151"/>
      <c r="Z101" s="151"/>
      <c r="AA101" s="151"/>
      <c r="AB101" s="151"/>
      <c r="AC101" s="151"/>
      <c r="AD101" s="151"/>
      <c r="AE101" s="151" t="s">
        <v>156</v>
      </c>
      <c r="AF101" s="151">
        <v>0</v>
      </c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>
      <c r="A102" s="152"/>
      <c r="B102" s="159"/>
      <c r="C102" s="191" t="s">
        <v>248</v>
      </c>
      <c r="D102" s="163"/>
      <c r="E102" s="167"/>
      <c r="F102" s="170"/>
      <c r="G102" s="170"/>
      <c r="H102" s="170"/>
      <c r="I102" s="170"/>
      <c r="J102" s="170"/>
      <c r="K102" s="170"/>
      <c r="L102" s="170"/>
      <c r="M102" s="170"/>
      <c r="N102" s="161"/>
      <c r="O102" s="161"/>
      <c r="P102" s="161"/>
      <c r="Q102" s="161"/>
      <c r="R102" s="161"/>
      <c r="S102" s="161"/>
      <c r="T102" s="162"/>
      <c r="U102" s="161"/>
      <c r="V102" s="151"/>
      <c r="X102" s="151"/>
      <c r="Y102" s="151"/>
      <c r="Z102" s="151"/>
      <c r="AA102" s="151"/>
      <c r="AB102" s="151"/>
      <c r="AC102" s="151"/>
      <c r="AD102" s="151"/>
      <c r="AE102" s="151" t="s">
        <v>156</v>
      </c>
      <c r="AF102" s="151">
        <v>0</v>
      </c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>
      <c r="A103" s="152"/>
      <c r="B103" s="159"/>
      <c r="C103" s="191" t="s">
        <v>257</v>
      </c>
      <c r="D103" s="163"/>
      <c r="E103" s="167">
        <v>56.102499999999999</v>
      </c>
      <c r="F103" s="170"/>
      <c r="G103" s="170"/>
      <c r="H103" s="170"/>
      <c r="I103" s="170"/>
      <c r="J103" s="170"/>
      <c r="K103" s="170"/>
      <c r="L103" s="170"/>
      <c r="M103" s="170"/>
      <c r="N103" s="161"/>
      <c r="O103" s="161"/>
      <c r="P103" s="161"/>
      <c r="Q103" s="161"/>
      <c r="R103" s="161"/>
      <c r="S103" s="161"/>
      <c r="T103" s="162"/>
      <c r="U103" s="161"/>
      <c r="V103" s="151"/>
      <c r="X103" s="151"/>
      <c r="Y103" s="151"/>
      <c r="Z103" s="151"/>
      <c r="AA103" s="151"/>
      <c r="AB103" s="151"/>
      <c r="AC103" s="151"/>
      <c r="AD103" s="151"/>
      <c r="AE103" s="151" t="s">
        <v>156</v>
      </c>
      <c r="AF103" s="151">
        <v>0</v>
      </c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>
      <c r="A104" s="152"/>
      <c r="B104" s="159"/>
      <c r="C104" s="191" t="s">
        <v>250</v>
      </c>
      <c r="D104" s="163"/>
      <c r="E104" s="167"/>
      <c r="F104" s="170"/>
      <c r="G104" s="170"/>
      <c r="H104" s="170"/>
      <c r="I104" s="170"/>
      <c r="J104" s="170"/>
      <c r="K104" s="170"/>
      <c r="L104" s="170"/>
      <c r="M104" s="170"/>
      <c r="N104" s="161"/>
      <c r="O104" s="161"/>
      <c r="P104" s="161"/>
      <c r="Q104" s="161"/>
      <c r="R104" s="161"/>
      <c r="S104" s="161"/>
      <c r="T104" s="162"/>
      <c r="U104" s="161"/>
      <c r="V104" s="151"/>
      <c r="X104" s="151"/>
      <c r="Y104" s="151"/>
      <c r="Z104" s="151"/>
      <c r="AA104" s="151"/>
      <c r="AB104" s="151"/>
      <c r="AC104" s="151"/>
      <c r="AD104" s="151"/>
      <c r="AE104" s="151" t="s">
        <v>156</v>
      </c>
      <c r="AF104" s="151">
        <v>0</v>
      </c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>
      <c r="A105" s="152"/>
      <c r="B105" s="159"/>
      <c r="C105" s="191" t="s">
        <v>258</v>
      </c>
      <c r="D105" s="163"/>
      <c r="E105" s="167">
        <v>13.32</v>
      </c>
      <c r="F105" s="170"/>
      <c r="G105" s="170"/>
      <c r="H105" s="170"/>
      <c r="I105" s="170"/>
      <c r="J105" s="170"/>
      <c r="K105" s="170"/>
      <c r="L105" s="170"/>
      <c r="M105" s="170"/>
      <c r="N105" s="161"/>
      <c r="O105" s="161"/>
      <c r="P105" s="161"/>
      <c r="Q105" s="161"/>
      <c r="R105" s="161"/>
      <c r="S105" s="161"/>
      <c r="T105" s="162"/>
      <c r="U105" s="161"/>
      <c r="V105" s="151"/>
      <c r="X105" s="151"/>
      <c r="Y105" s="151"/>
      <c r="Z105" s="151"/>
      <c r="AA105" s="151"/>
      <c r="AB105" s="151"/>
      <c r="AC105" s="151"/>
      <c r="AD105" s="151"/>
      <c r="AE105" s="151" t="s">
        <v>156</v>
      </c>
      <c r="AF105" s="151">
        <v>0</v>
      </c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>
      <c r="A106" s="152">
        <v>32</v>
      </c>
      <c r="B106" s="159" t="s">
        <v>259</v>
      </c>
      <c r="C106" s="190" t="s">
        <v>260</v>
      </c>
      <c r="D106" s="161" t="s">
        <v>153</v>
      </c>
      <c r="E106" s="166">
        <v>3.1675</v>
      </c>
      <c r="F106" s="169">
        <v>0</v>
      </c>
      <c r="G106" s="170">
        <f>ROUND(E106*F106,2)</f>
        <v>0</v>
      </c>
      <c r="H106" s="170"/>
      <c r="I106" s="170">
        <f>ROUND(E106*H106,2)</f>
        <v>0</v>
      </c>
      <c r="J106" s="170"/>
      <c r="K106" s="170">
        <f>ROUND(E106*J106,2)</f>
        <v>0</v>
      </c>
      <c r="L106" s="170">
        <v>21</v>
      </c>
      <c r="M106" s="170">
        <f>G106*(1+L106/100)</f>
        <v>0</v>
      </c>
      <c r="N106" s="161">
        <v>0</v>
      </c>
      <c r="O106" s="161">
        <f>ROUND(E106*N106,5)</f>
        <v>0</v>
      </c>
      <c r="P106" s="161">
        <v>6.8000000000000005E-2</v>
      </c>
      <c r="Q106" s="161">
        <f>ROUND(E106*P106,5)</f>
        <v>0.21539</v>
      </c>
      <c r="R106" s="161"/>
      <c r="S106" s="161"/>
      <c r="T106" s="162">
        <v>0.48</v>
      </c>
      <c r="U106" s="161">
        <f>ROUND(E106*T106,2)</f>
        <v>1.52</v>
      </c>
      <c r="V106" s="151"/>
      <c r="X106" s="151"/>
      <c r="Y106" s="151"/>
      <c r="Z106" s="151"/>
      <c r="AA106" s="151"/>
      <c r="AB106" s="151"/>
      <c r="AC106" s="151"/>
      <c r="AD106" s="151"/>
      <c r="AE106" s="151" t="s">
        <v>154</v>
      </c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>
      <c r="A107" s="152"/>
      <c r="B107" s="159"/>
      <c r="C107" s="191" t="s">
        <v>261</v>
      </c>
      <c r="D107" s="163"/>
      <c r="E107" s="167">
        <v>1.4175</v>
      </c>
      <c r="F107" s="170"/>
      <c r="G107" s="170"/>
      <c r="H107" s="170"/>
      <c r="I107" s="170"/>
      <c r="J107" s="170"/>
      <c r="K107" s="170"/>
      <c r="L107" s="170"/>
      <c r="M107" s="170"/>
      <c r="N107" s="161"/>
      <c r="O107" s="161"/>
      <c r="P107" s="161"/>
      <c r="Q107" s="161"/>
      <c r="R107" s="161"/>
      <c r="S107" s="161"/>
      <c r="T107" s="162"/>
      <c r="U107" s="161"/>
      <c r="V107" s="151"/>
      <c r="X107" s="151"/>
      <c r="Y107" s="151"/>
      <c r="Z107" s="151"/>
      <c r="AA107" s="151"/>
      <c r="AB107" s="151"/>
      <c r="AC107" s="151"/>
      <c r="AD107" s="151"/>
      <c r="AE107" s="151" t="s">
        <v>156</v>
      </c>
      <c r="AF107" s="151">
        <v>0</v>
      </c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>
      <c r="A108" s="152"/>
      <c r="B108" s="159"/>
      <c r="C108" s="191" t="s">
        <v>262</v>
      </c>
      <c r="D108" s="163"/>
      <c r="E108" s="167">
        <v>1.75</v>
      </c>
      <c r="F108" s="170"/>
      <c r="G108" s="170"/>
      <c r="H108" s="170"/>
      <c r="I108" s="170"/>
      <c r="J108" s="170"/>
      <c r="K108" s="170"/>
      <c r="L108" s="170"/>
      <c r="M108" s="170"/>
      <c r="N108" s="161"/>
      <c r="O108" s="161"/>
      <c r="P108" s="161"/>
      <c r="Q108" s="161"/>
      <c r="R108" s="161"/>
      <c r="S108" s="161"/>
      <c r="T108" s="162"/>
      <c r="U108" s="161"/>
      <c r="V108" s="151"/>
      <c r="X108" s="151"/>
      <c r="Y108" s="151"/>
      <c r="Z108" s="151"/>
      <c r="AA108" s="151"/>
      <c r="AB108" s="151"/>
      <c r="AC108" s="151"/>
      <c r="AD108" s="151"/>
      <c r="AE108" s="151" t="s">
        <v>156</v>
      </c>
      <c r="AF108" s="151">
        <v>0</v>
      </c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>
      <c r="A109" s="152">
        <v>33</v>
      </c>
      <c r="B109" s="159" t="s">
        <v>263</v>
      </c>
      <c r="C109" s="190" t="s">
        <v>264</v>
      </c>
      <c r="D109" s="161" t="s">
        <v>153</v>
      </c>
      <c r="E109" s="166">
        <v>101.95</v>
      </c>
      <c r="F109" s="169">
        <v>0</v>
      </c>
      <c r="G109" s="170">
        <f>ROUND(E109*F109,2)</f>
        <v>0</v>
      </c>
      <c r="H109" s="170"/>
      <c r="I109" s="170">
        <f>ROUND(E109*H109,2)</f>
        <v>0</v>
      </c>
      <c r="J109" s="170"/>
      <c r="K109" s="170">
        <f>ROUND(E109*J109,2)</f>
        <v>0</v>
      </c>
      <c r="L109" s="170">
        <v>21</v>
      </c>
      <c r="M109" s="170">
        <f>G109*(1+L109/100)</f>
        <v>0</v>
      </c>
      <c r="N109" s="161">
        <v>0</v>
      </c>
      <c r="O109" s="161">
        <f>ROUND(E109*N109,5)</f>
        <v>0</v>
      </c>
      <c r="P109" s="161">
        <v>0.05</v>
      </c>
      <c r="Q109" s="161">
        <f>ROUND(E109*P109,5)</f>
        <v>5.0975000000000001</v>
      </c>
      <c r="R109" s="161"/>
      <c r="S109" s="161"/>
      <c r="T109" s="162">
        <v>0.46200000000000002</v>
      </c>
      <c r="U109" s="161">
        <f>ROUND(E109*T109,2)</f>
        <v>47.1</v>
      </c>
      <c r="V109" s="151"/>
      <c r="X109" s="151"/>
      <c r="Y109" s="151"/>
      <c r="Z109" s="151"/>
      <c r="AA109" s="151"/>
      <c r="AB109" s="151"/>
      <c r="AC109" s="151"/>
      <c r="AD109" s="151"/>
      <c r="AE109" s="151" t="s">
        <v>154</v>
      </c>
      <c r="AF109" s="151"/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>
      <c r="A110" s="152">
        <v>34</v>
      </c>
      <c r="B110" s="159" t="s">
        <v>265</v>
      </c>
      <c r="C110" s="190" t="s">
        <v>266</v>
      </c>
      <c r="D110" s="161" t="s">
        <v>153</v>
      </c>
      <c r="E110" s="166">
        <v>2.02</v>
      </c>
      <c r="F110" s="169">
        <v>0</v>
      </c>
      <c r="G110" s="170">
        <f>ROUND(E110*F110,2)</f>
        <v>0</v>
      </c>
      <c r="H110" s="170"/>
      <c r="I110" s="170">
        <f>ROUND(E110*H110,2)</f>
        <v>0</v>
      </c>
      <c r="J110" s="170"/>
      <c r="K110" s="170">
        <f>ROUND(E110*J110,2)</f>
        <v>0</v>
      </c>
      <c r="L110" s="170">
        <v>21</v>
      </c>
      <c r="M110" s="170">
        <f>G110*(1+L110/100)</f>
        <v>0</v>
      </c>
      <c r="N110" s="161">
        <v>5.4000000000000001E-4</v>
      </c>
      <c r="O110" s="161">
        <f>ROUND(E110*N110,5)</f>
        <v>1.09E-3</v>
      </c>
      <c r="P110" s="161">
        <v>0.27</v>
      </c>
      <c r="Q110" s="161">
        <f>ROUND(E110*P110,5)</f>
        <v>0.5454</v>
      </c>
      <c r="R110" s="161"/>
      <c r="S110" s="161"/>
      <c r="T110" s="162">
        <v>0.43</v>
      </c>
      <c r="U110" s="161">
        <f>ROUND(E110*T110,2)</f>
        <v>0.87</v>
      </c>
      <c r="V110" s="151"/>
      <c r="X110" s="151"/>
      <c r="Y110" s="151"/>
      <c r="Z110" s="151"/>
      <c r="AA110" s="151"/>
      <c r="AB110" s="151"/>
      <c r="AC110" s="151"/>
      <c r="AD110" s="151"/>
      <c r="AE110" s="151" t="s">
        <v>154</v>
      </c>
      <c r="AF110" s="151"/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>
      <c r="A111" s="152"/>
      <c r="B111" s="159"/>
      <c r="C111" s="191" t="s">
        <v>267</v>
      </c>
      <c r="D111" s="163"/>
      <c r="E111" s="167"/>
      <c r="F111" s="170"/>
      <c r="G111" s="170"/>
      <c r="H111" s="170"/>
      <c r="I111" s="170"/>
      <c r="J111" s="170"/>
      <c r="K111" s="170"/>
      <c r="L111" s="170"/>
      <c r="M111" s="170"/>
      <c r="N111" s="161"/>
      <c r="O111" s="161"/>
      <c r="P111" s="161"/>
      <c r="Q111" s="161"/>
      <c r="R111" s="161"/>
      <c r="S111" s="161"/>
      <c r="T111" s="162"/>
      <c r="U111" s="161"/>
      <c r="V111" s="151"/>
      <c r="X111" s="151"/>
      <c r="Y111" s="151"/>
      <c r="Z111" s="151"/>
      <c r="AA111" s="151"/>
      <c r="AB111" s="151"/>
      <c r="AC111" s="151"/>
      <c r="AD111" s="151"/>
      <c r="AE111" s="151" t="s">
        <v>156</v>
      </c>
      <c r="AF111" s="151">
        <v>0</v>
      </c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>
      <c r="A112" s="152"/>
      <c r="B112" s="159"/>
      <c r="C112" s="191" t="s">
        <v>268</v>
      </c>
      <c r="D112" s="163"/>
      <c r="E112" s="167">
        <v>2.02</v>
      </c>
      <c r="F112" s="170"/>
      <c r="G112" s="170"/>
      <c r="H112" s="170"/>
      <c r="I112" s="170"/>
      <c r="J112" s="170"/>
      <c r="K112" s="170"/>
      <c r="L112" s="170"/>
      <c r="M112" s="170"/>
      <c r="N112" s="161"/>
      <c r="O112" s="161"/>
      <c r="P112" s="161"/>
      <c r="Q112" s="161"/>
      <c r="R112" s="161"/>
      <c r="S112" s="161"/>
      <c r="T112" s="162"/>
      <c r="U112" s="161"/>
      <c r="V112" s="151"/>
      <c r="X112" s="151"/>
      <c r="Y112" s="151"/>
      <c r="Z112" s="151"/>
      <c r="AA112" s="151"/>
      <c r="AB112" s="151"/>
      <c r="AC112" s="151"/>
      <c r="AD112" s="151"/>
      <c r="AE112" s="151" t="s">
        <v>156</v>
      </c>
      <c r="AF112" s="151">
        <v>0</v>
      </c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>
      <c r="A113" s="152">
        <v>35</v>
      </c>
      <c r="B113" s="159" t="s">
        <v>269</v>
      </c>
      <c r="C113" s="190" t="s">
        <v>270</v>
      </c>
      <c r="D113" s="161" t="s">
        <v>168</v>
      </c>
      <c r="E113" s="166">
        <v>4.4800000000000004</v>
      </c>
      <c r="F113" s="169">
        <v>0</v>
      </c>
      <c r="G113" s="170">
        <f>ROUND(E113*F113,2)</f>
        <v>0</v>
      </c>
      <c r="H113" s="170"/>
      <c r="I113" s="170">
        <f>ROUND(E113*H113,2)</f>
        <v>0</v>
      </c>
      <c r="J113" s="170"/>
      <c r="K113" s="170">
        <f>ROUND(E113*J113,2)</f>
        <v>0</v>
      </c>
      <c r="L113" s="170">
        <v>21</v>
      </c>
      <c r="M113" s="170">
        <f>G113*(1+L113/100)</f>
        <v>0</v>
      </c>
      <c r="N113" s="161">
        <v>1.33E-3</v>
      </c>
      <c r="O113" s="161">
        <f>ROUND(E113*N113,5)</f>
        <v>5.96E-3</v>
      </c>
      <c r="P113" s="161">
        <v>1.8</v>
      </c>
      <c r="Q113" s="161">
        <f>ROUND(E113*P113,5)</f>
        <v>8.0640000000000001</v>
      </c>
      <c r="R113" s="161"/>
      <c r="S113" s="161"/>
      <c r="T113" s="162">
        <v>4.67</v>
      </c>
      <c r="U113" s="161">
        <f>ROUND(E113*T113,2)</f>
        <v>20.92</v>
      </c>
      <c r="V113" s="151"/>
      <c r="X113" s="151"/>
      <c r="Y113" s="151"/>
      <c r="Z113" s="151"/>
      <c r="AA113" s="151"/>
      <c r="AB113" s="151"/>
      <c r="AC113" s="151"/>
      <c r="AD113" s="151"/>
      <c r="AE113" s="151" t="s">
        <v>154</v>
      </c>
      <c r="AF113" s="151"/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>
      <c r="A114" s="152"/>
      <c r="B114" s="159"/>
      <c r="C114" s="191" t="s">
        <v>271</v>
      </c>
      <c r="D114" s="163"/>
      <c r="E114" s="167">
        <v>1.68</v>
      </c>
      <c r="F114" s="170"/>
      <c r="G114" s="170"/>
      <c r="H114" s="170"/>
      <c r="I114" s="170"/>
      <c r="J114" s="170"/>
      <c r="K114" s="170"/>
      <c r="L114" s="170"/>
      <c r="M114" s="170"/>
      <c r="N114" s="161"/>
      <c r="O114" s="161"/>
      <c r="P114" s="161"/>
      <c r="Q114" s="161"/>
      <c r="R114" s="161"/>
      <c r="S114" s="161"/>
      <c r="T114" s="162"/>
      <c r="U114" s="161"/>
      <c r="V114" s="151"/>
      <c r="X114" s="151"/>
      <c r="Y114" s="151"/>
      <c r="Z114" s="151"/>
      <c r="AA114" s="151"/>
      <c r="AB114" s="151"/>
      <c r="AC114" s="151"/>
      <c r="AD114" s="151"/>
      <c r="AE114" s="151" t="s">
        <v>156</v>
      </c>
      <c r="AF114" s="151">
        <v>0</v>
      </c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>
      <c r="A115" s="152"/>
      <c r="B115" s="159"/>
      <c r="C115" s="191" t="s">
        <v>272</v>
      </c>
      <c r="D115" s="163"/>
      <c r="E115" s="167">
        <v>2.8</v>
      </c>
      <c r="F115" s="170"/>
      <c r="G115" s="170"/>
      <c r="H115" s="170"/>
      <c r="I115" s="170"/>
      <c r="J115" s="170"/>
      <c r="K115" s="170"/>
      <c r="L115" s="170"/>
      <c r="M115" s="170"/>
      <c r="N115" s="161"/>
      <c r="O115" s="161"/>
      <c r="P115" s="161"/>
      <c r="Q115" s="161"/>
      <c r="R115" s="161"/>
      <c r="S115" s="161"/>
      <c r="T115" s="162"/>
      <c r="U115" s="161"/>
      <c r="V115" s="151"/>
      <c r="X115" s="151"/>
      <c r="Y115" s="151"/>
      <c r="Z115" s="151"/>
      <c r="AA115" s="151"/>
      <c r="AB115" s="151"/>
      <c r="AC115" s="151"/>
      <c r="AD115" s="151"/>
      <c r="AE115" s="151" t="s">
        <v>156</v>
      </c>
      <c r="AF115" s="151">
        <v>0</v>
      </c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>
      <c r="A116" s="153" t="s">
        <v>137</v>
      </c>
      <c r="B116" s="160" t="s">
        <v>76</v>
      </c>
      <c r="C116" s="192" t="s">
        <v>77</v>
      </c>
      <c r="D116" s="164"/>
      <c r="E116" s="168"/>
      <c r="F116" s="171"/>
      <c r="G116" s="171">
        <f>SUMIF(AE117:AE118,"&lt;&gt;NOR",G117:G118)</f>
        <v>0</v>
      </c>
      <c r="H116" s="171"/>
      <c r="I116" s="171">
        <f>SUM(I117:I118)</f>
        <v>0</v>
      </c>
      <c r="J116" s="171"/>
      <c r="K116" s="171">
        <f>SUM(K117:K118)</f>
        <v>0</v>
      </c>
      <c r="L116" s="171"/>
      <c r="M116" s="171">
        <f>SUM(M117:M118)</f>
        <v>0</v>
      </c>
      <c r="N116" s="164"/>
      <c r="O116" s="164">
        <f>SUM(O117:O118)</f>
        <v>0</v>
      </c>
      <c r="P116" s="164"/>
      <c r="Q116" s="164">
        <f>SUM(Q117:Q118)</f>
        <v>0</v>
      </c>
      <c r="R116" s="164"/>
      <c r="S116" s="164"/>
      <c r="T116" s="165"/>
      <c r="U116" s="164">
        <f>SUM(U117:U118)</f>
        <v>18.25</v>
      </c>
      <c r="AE116" t="s">
        <v>138</v>
      </c>
    </row>
    <row r="117" spans="1:60" outlineLevel="1">
      <c r="A117" s="152">
        <v>36</v>
      </c>
      <c r="B117" s="159" t="s">
        <v>273</v>
      </c>
      <c r="C117" s="190" t="s">
        <v>274</v>
      </c>
      <c r="D117" s="161" t="s">
        <v>275</v>
      </c>
      <c r="E117" s="166">
        <v>19.450000000000003</v>
      </c>
      <c r="F117" s="169">
        <v>0</v>
      </c>
      <c r="G117" s="170">
        <f>ROUND(E117*F117,2)</f>
        <v>0</v>
      </c>
      <c r="H117" s="170"/>
      <c r="I117" s="170">
        <f>ROUND(E117*H117,2)</f>
        <v>0</v>
      </c>
      <c r="J117" s="170"/>
      <c r="K117" s="170">
        <f>ROUND(E117*J117,2)</f>
        <v>0</v>
      </c>
      <c r="L117" s="170">
        <v>21</v>
      </c>
      <c r="M117" s="170">
        <f>G117*(1+L117/100)</f>
        <v>0</v>
      </c>
      <c r="N117" s="161">
        <v>0</v>
      </c>
      <c r="O117" s="161">
        <f>ROUND(E117*N117,5)</f>
        <v>0</v>
      </c>
      <c r="P117" s="161">
        <v>0</v>
      </c>
      <c r="Q117" s="161">
        <f>ROUND(E117*P117,5)</f>
        <v>0</v>
      </c>
      <c r="R117" s="161"/>
      <c r="S117" s="161"/>
      <c r="T117" s="162">
        <v>0.9385</v>
      </c>
      <c r="U117" s="161">
        <f>ROUND(E117*T117,2)</f>
        <v>18.25</v>
      </c>
      <c r="V117" s="151"/>
      <c r="X117" s="151"/>
      <c r="Y117" s="151"/>
      <c r="Z117" s="151"/>
      <c r="AA117" s="151"/>
      <c r="AB117" s="151"/>
      <c r="AC117" s="151"/>
      <c r="AD117" s="151"/>
      <c r="AE117" s="151" t="s">
        <v>154</v>
      </c>
      <c r="AF117" s="151"/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ht="20.399999999999999" outlineLevel="1">
      <c r="A118" s="152"/>
      <c r="B118" s="159"/>
      <c r="C118" s="191" t="s">
        <v>276</v>
      </c>
      <c r="D118" s="163"/>
      <c r="E118" s="167">
        <v>19.45</v>
      </c>
      <c r="F118" s="170"/>
      <c r="G118" s="170"/>
      <c r="H118" s="170"/>
      <c r="I118" s="170"/>
      <c r="J118" s="170"/>
      <c r="K118" s="170"/>
      <c r="L118" s="170"/>
      <c r="M118" s="170"/>
      <c r="N118" s="161"/>
      <c r="O118" s="161"/>
      <c r="P118" s="161"/>
      <c r="Q118" s="161"/>
      <c r="R118" s="161"/>
      <c r="S118" s="161"/>
      <c r="T118" s="162"/>
      <c r="U118" s="161"/>
      <c r="V118" s="151"/>
      <c r="X118" s="151"/>
      <c r="Y118" s="151"/>
      <c r="Z118" s="151"/>
      <c r="AA118" s="151"/>
      <c r="AB118" s="151"/>
      <c r="AC118" s="151"/>
      <c r="AD118" s="151"/>
      <c r="AE118" s="151" t="s">
        <v>156</v>
      </c>
      <c r="AF118" s="151">
        <v>0</v>
      </c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>
      <c r="A119" s="153" t="s">
        <v>137</v>
      </c>
      <c r="B119" s="160" t="s">
        <v>78</v>
      </c>
      <c r="C119" s="192" t="s">
        <v>79</v>
      </c>
      <c r="D119" s="164"/>
      <c r="E119" s="168"/>
      <c r="F119" s="171"/>
      <c r="G119" s="171">
        <f>SUMIF(AE120:AE126,"&lt;&gt;NOR",G120:G126)</f>
        <v>0</v>
      </c>
      <c r="H119" s="171"/>
      <c r="I119" s="171">
        <f>SUM(I120:I126)</f>
        <v>0</v>
      </c>
      <c r="J119" s="171"/>
      <c r="K119" s="171">
        <f>SUM(K120:K126)</f>
        <v>0</v>
      </c>
      <c r="L119" s="171"/>
      <c r="M119" s="171">
        <f>SUM(M120:M126)</f>
        <v>0</v>
      </c>
      <c r="N119" s="164"/>
      <c r="O119" s="164">
        <f>SUM(O120:O126)</f>
        <v>0.11759</v>
      </c>
      <c r="P119" s="164"/>
      <c r="Q119" s="164">
        <f>SUM(Q120:Q126)</f>
        <v>0</v>
      </c>
      <c r="R119" s="164"/>
      <c r="S119" s="164"/>
      <c r="T119" s="165"/>
      <c r="U119" s="164">
        <f>SUM(U120:U126)</f>
        <v>13.37</v>
      </c>
      <c r="AE119" t="s">
        <v>138</v>
      </c>
    </row>
    <row r="120" spans="1:60" outlineLevel="1">
      <c r="A120" s="152">
        <v>37</v>
      </c>
      <c r="B120" s="159" t="s">
        <v>277</v>
      </c>
      <c r="C120" s="190" t="s">
        <v>278</v>
      </c>
      <c r="D120" s="161" t="s">
        <v>153</v>
      </c>
      <c r="E120" s="166">
        <v>31.108499999999999</v>
      </c>
      <c r="F120" s="169">
        <v>0</v>
      </c>
      <c r="G120" s="170">
        <f>ROUND(E120*F120,2)</f>
        <v>0</v>
      </c>
      <c r="H120" s="170"/>
      <c r="I120" s="170">
        <f>ROUND(E120*H120,2)</f>
        <v>0</v>
      </c>
      <c r="J120" s="170"/>
      <c r="K120" s="170">
        <f>ROUND(E120*J120,2)</f>
        <v>0</v>
      </c>
      <c r="L120" s="170">
        <v>21</v>
      </c>
      <c r="M120" s="170">
        <f>G120*(1+L120/100)</f>
        <v>0</v>
      </c>
      <c r="N120" s="161">
        <v>3.7799999999999999E-3</v>
      </c>
      <c r="O120" s="161">
        <f>ROUND(E120*N120,5)</f>
        <v>0.11759</v>
      </c>
      <c r="P120" s="161">
        <v>0</v>
      </c>
      <c r="Q120" s="161">
        <f>ROUND(E120*P120,5)</f>
        <v>0</v>
      </c>
      <c r="R120" s="161"/>
      <c r="S120" s="161"/>
      <c r="T120" s="162">
        <v>0.42403000000000002</v>
      </c>
      <c r="U120" s="161">
        <f>ROUND(E120*T120,2)</f>
        <v>13.19</v>
      </c>
      <c r="V120" s="151"/>
      <c r="X120" s="151"/>
      <c r="Y120" s="151"/>
      <c r="Z120" s="151"/>
      <c r="AA120" s="151"/>
      <c r="AB120" s="151"/>
      <c r="AC120" s="151"/>
      <c r="AD120" s="151"/>
      <c r="AE120" s="151" t="s">
        <v>142</v>
      </c>
      <c r="AF120" s="151"/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>
      <c r="A121" s="152"/>
      <c r="B121" s="159"/>
      <c r="C121" s="248" t="s">
        <v>279</v>
      </c>
      <c r="D121" s="249"/>
      <c r="E121" s="250"/>
      <c r="F121" s="251"/>
      <c r="G121" s="252"/>
      <c r="H121" s="170"/>
      <c r="I121" s="170"/>
      <c r="J121" s="170"/>
      <c r="K121" s="170"/>
      <c r="L121" s="170"/>
      <c r="M121" s="170"/>
      <c r="N121" s="161"/>
      <c r="O121" s="161"/>
      <c r="P121" s="161"/>
      <c r="Q121" s="161"/>
      <c r="R121" s="161"/>
      <c r="S121" s="161"/>
      <c r="T121" s="162"/>
      <c r="U121" s="161"/>
      <c r="V121" s="151"/>
      <c r="X121" s="151"/>
      <c r="Y121" s="151"/>
      <c r="Z121" s="151"/>
      <c r="AA121" s="151"/>
      <c r="AB121" s="151"/>
      <c r="AC121" s="151"/>
      <c r="AD121" s="151"/>
      <c r="AE121" s="151" t="s">
        <v>144</v>
      </c>
      <c r="AF121" s="151"/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4" t="str">
        <f>C121</f>
        <v>Včetně podílu těsnících prvků koutů</v>
      </c>
      <c r="BB121" s="151"/>
      <c r="BC121" s="151"/>
      <c r="BD121" s="151"/>
      <c r="BE121" s="151"/>
      <c r="BF121" s="151"/>
      <c r="BG121" s="151"/>
      <c r="BH121" s="151"/>
    </row>
    <row r="122" spans="1:60" outlineLevel="1">
      <c r="A122" s="152"/>
      <c r="B122" s="159"/>
      <c r="C122" s="191" t="s">
        <v>280</v>
      </c>
      <c r="D122" s="163"/>
      <c r="E122" s="167"/>
      <c r="F122" s="170"/>
      <c r="G122" s="170"/>
      <c r="H122" s="170"/>
      <c r="I122" s="170"/>
      <c r="J122" s="170"/>
      <c r="K122" s="170"/>
      <c r="L122" s="170"/>
      <c r="M122" s="170"/>
      <c r="N122" s="161"/>
      <c r="O122" s="161"/>
      <c r="P122" s="161"/>
      <c r="Q122" s="161"/>
      <c r="R122" s="161"/>
      <c r="S122" s="161"/>
      <c r="T122" s="162"/>
      <c r="U122" s="161"/>
      <c r="V122" s="151"/>
      <c r="X122" s="151"/>
      <c r="Y122" s="151"/>
      <c r="Z122" s="151"/>
      <c r="AA122" s="151"/>
      <c r="AB122" s="151"/>
      <c r="AC122" s="151"/>
      <c r="AD122" s="151"/>
      <c r="AE122" s="151" t="s">
        <v>156</v>
      </c>
      <c r="AF122" s="151">
        <v>0</v>
      </c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>
      <c r="A123" s="152"/>
      <c r="B123" s="159"/>
      <c r="C123" s="191" t="s">
        <v>281</v>
      </c>
      <c r="D123" s="163"/>
      <c r="E123" s="167">
        <v>28.41</v>
      </c>
      <c r="F123" s="170"/>
      <c r="G123" s="170"/>
      <c r="H123" s="170"/>
      <c r="I123" s="170"/>
      <c r="J123" s="170"/>
      <c r="K123" s="170"/>
      <c r="L123" s="170"/>
      <c r="M123" s="170"/>
      <c r="N123" s="161"/>
      <c r="O123" s="161"/>
      <c r="P123" s="161"/>
      <c r="Q123" s="161"/>
      <c r="R123" s="161"/>
      <c r="S123" s="161"/>
      <c r="T123" s="162"/>
      <c r="U123" s="161"/>
      <c r="V123" s="151"/>
      <c r="X123" s="151"/>
      <c r="Y123" s="151"/>
      <c r="Z123" s="151"/>
      <c r="AA123" s="151"/>
      <c r="AB123" s="151"/>
      <c r="AC123" s="151"/>
      <c r="AD123" s="151"/>
      <c r="AE123" s="151" t="s">
        <v>156</v>
      </c>
      <c r="AF123" s="151">
        <v>0</v>
      </c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>
      <c r="A124" s="152"/>
      <c r="B124" s="159"/>
      <c r="C124" s="191" t="s">
        <v>282</v>
      </c>
      <c r="D124" s="163"/>
      <c r="E124" s="167"/>
      <c r="F124" s="170"/>
      <c r="G124" s="170"/>
      <c r="H124" s="170"/>
      <c r="I124" s="170"/>
      <c r="J124" s="170"/>
      <c r="K124" s="170"/>
      <c r="L124" s="170"/>
      <c r="M124" s="170"/>
      <c r="N124" s="161"/>
      <c r="O124" s="161"/>
      <c r="P124" s="161"/>
      <c r="Q124" s="161"/>
      <c r="R124" s="161"/>
      <c r="S124" s="161"/>
      <c r="T124" s="162"/>
      <c r="U124" s="161"/>
      <c r="V124" s="151"/>
      <c r="X124" s="151"/>
      <c r="Y124" s="151"/>
      <c r="Z124" s="151"/>
      <c r="AA124" s="151"/>
      <c r="AB124" s="151"/>
      <c r="AC124" s="151"/>
      <c r="AD124" s="151"/>
      <c r="AE124" s="151" t="s">
        <v>156</v>
      </c>
      <c r="AF124" s="151">
        <v>0</v>
      </c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>
      <c r="A125" s="152"/>
      <c r="B125" s="159"/>
      <c r="C125" s="191" t="s">
        <v>283</v>
      </c>
      <c r="D125" s="163"/>
      <c r="E125" s="167">
        <v>2.6985000000000001</v>
      </c>
      <c r="F125" s="170"/>
      <c r="G125" s="170"/>
      <c r="H125" s="170"/>
      <c r="I125" s="170"/>
      <c r="J125" s="170"/>
      <c r="K125" s="170"/>
      <c r="L125" s="170"/>
      <c r="M125" s="170"/>
      <c r="N125" s="161"/>
      <c r="O125" s="161"/>
      <c r="P125" s="161"/>
      <c r="Q125" s="161"/>
      <c r="R125" s="161"/>
      <c r="S125" s="161"/>
      <c r="T125" s="162"/>
      <c r="U125" s="161"/>
      <c r="V125" s="151"/>
      <c r="X125" s="151"/>
      <c r="Y125" s="151"/>
      <c r="Z125" s="151"/>
      <c r="AA125" s="151"/>
      <c r="AB125" s="151"/>
      <c r="AC125" s="151"/>
      <c r="AD125" s="151"/>
      <c r="AE125" s="151" t="s">
        <v>156</v>
      </c>
      <c r="AF125" s="151">
        <v>0</v>
      </c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>
      <c r="A126" s="152">
        <v>38</v>
      </c>
      <c r="B126" s="159" t="s">
        <v>284</v>
      </c>
      <c r="C126" s="190" t="s">
        <v>285</v>
      </c>
      <c r="D126" s="161" t="s">
        <v>275</v>
      </c>
      <c r="E126" s="166">
        <v>0.11799999999999999</v>
      </c>
      <c r="F126" s="169">
        <v>0</v>
      </c>
      <c r="G126" s="170">
        <f>ROUND(E126*F126,2)</f>
        <v>0</v>
      </c>
      <c r="H126" s="170"/>
      <c r="I126" s="170">
        <f>ROUND(E126*H126,2)</f>
        <v>0</v>
      </c>
      <c r="J126" s="170"/>
      <c r="K126" s="170">
        <f>ROUND(E126*J126,2)</f>
        <v>0</v>
      </c>
      <c r="L126" s="170">
        <v>21</v>
      </c>
      <c r="M126" s="170">
        <f>G126*(1+L126/100)</f>
        <v>0</v>
      </c>
      <c r="N126" s="161">
        <v>0</v>
      </c>
      <c r="O126" s="161">
        <f>ROUND(E126*N126,5)</f>
        <v>0</v>
      </c>
      <c r="P126" s="161">
        <v>0</v>
      </c>
      <c r="Q126" s="161">
        <f>ROUND(E126*P126,5)</f>
        <v>0</v>
      </c>
      <c r="R126" s="161"/>
      <c r="S126" s="161"/>
      <c r="T126" s="162">
        <v>1.5669999999999999</v>
      </c>
      <c r="U126" s="161">
        <f>ROUND(E126*T126,2)</f>
        <v>0.18</v>
      </c>
      <c r="V126" s="151"/>
      <c r="X126" s="151"/>
      <c r="Y126" s="151"/>
      <c r="Z126" s="151"/>
      <c r="AA126" s="151"/>
      <c r="AB126" s="151"/>
      <c r="AC126" s="151"/>
      <c r="AD126" s="151"/>
      <c r="AE126" s="151" t="s">
        <v>154</v>
      </c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>
      <c r="A127" s="153" t="s">
        <v>137</v>
      </c>
      <c r="B127" s="160" t="s">
        <v>80</v>
      </c>
      <c r="C127" s="192" t="s">
        <v>81</v>
      </c>
      <c r="D127" s="164"/>
      <c r="E127" s="168"/>
      <c r="F127" s="171"/>
      <c r="G127" s="171">
        <f>SUMIF(AE128:AE135,"&lt;&gt;NOR",G128:G135)</f>
        <v>0</v>
      </c>
      <c r="H127" s="171"/>
      <c r="I127" s="171">
        <f>SUM(I128:I135)</f>
        <v>0</v>
      </c>
      <c r="J127" s="171"/>
      <c r="K127" s="171">
        <f>SUM(K128:K135)</f>
        <v>0</v>
      </c>
      <c r="L127" s="171"/>
      <c r="M127" s="171">
        <f>SUM(M128:M135)</f>
        <v>0</v>
      </c>
      <c r="N127" s="164"/>
      <c r="O127" s="164">
        <f>SUM(O128:O135)</f>
        <v>1.9990000000000001E-2</v>
      </c>
      <c r="P127" s="164"/>
      <c r="Q127" s="164">
        <f>SUM(Q128:Q135)</f>
        <v>0</v>
      </c>
      <c r="R127" s="164"/>
      <c r="S127" s="164"/>
      <c r="T127" s="165"/>
      <c r="U127" s="164">
        <f>SUM(U128:U135)</f>
        <v>13.36</v>
      </c>
      <c r="AE127" t="s">
        <v>138</v>
      </c>
    </row>
    <row r="128" spans="1:60" outlineLevel="1">
      <c r="A128" s="152">
        <v>39</v>
      </c>
      <c r="B128" s="159" t="s">
        <v>286</v>
      </c>
      <c r="C128" s="190" t="s">
        <v>287</v>
      </c>
      <c r="D128" s="161" t="s">
        <v>164</v>
      </c>
      <c r="E128" s="166">
        <v>4</v>
      </c>
      <c r="F128" s="169">
        <v>0</v>
      </c>
      <c r="G128" s="170">
        <f>ROUND(E128*F128,2)</f>
        <v>0</v>
      </c>
      <c r="H128" s="170"/>
      <c r="I128" s="170">
        <f>ROUND(E128*H128,2)</f>
        <v>0</v>
      </c>
      <c r="J128" s="170"/>
      <c r="K128" s="170">
        <f>ROUND(E128*J128,2)</f>
        <v>0</v>
      </c>
      <c r="L128" s="170">
        <v>21</v>
      </c>
      <c r="M128" s="170">
        <f>G128*(1+L128/100)</f>
        <v>0</v>
      </c>
      <c r="N128" s="161">
        <v>4.6999999999999999E-4</v>
      </c>
      <c r="O128" s="161">
        <f>ROUND(E128*N128,5)</f>
        <v>1.8799999999999999E-3</v>
      </c>
      <c r="P128" s="161">
        <v>0</v>
      </c>
      <c r="Q128" s="161">
        <f>ROUND(E128*P128,5)</f>
        <v>0</v>
      </c>
      <c r="R128" s="161"/>
      <c r="S128" s="161"/>
      <c r="T128" s="162">
        <v>0.35899999999999999</v>
      </c>
      <c r="U128" s="161">
        <f>ROUND(E128*T128,2)</f>
        <v>1.44</v>
      </c>
      <c r="V128" s="151"/>
      <c r="X128" s="151"/>
      <c r="Y128" s="151"/>
      <c r="Z128" s="151"/>
      <c r="AA128" s="151"/>
      <c r="AB128" s="151"/>
      <c r="AC128" s="151"/>
      <c r="AD128" s="151"/>
      <c r="AE128" s="151" t="s">
        <v>154</v>
      </c>
      <c r="AF128" s="151"/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>
      <c r="A129" s="152"/>
      <c r="B129" s="159"/>
      <c r="C129" s="191" t="s">
        <v>288</v>
      </c>
      <c r="D129" s="163"/>
      <c r="E129" s="167">
        <v>4</v>
      </c>
      <c r="F129" s="170"/>
      <c r="G129" s="170"/>
      <c r="H129" s="170"/>
      <c r="I129" s="170"/>
      <c r="J129" s="170"/>
      <c r="K129" s="170"/>
      <c r="L129" s="170"/>
      <c r="M129" s="170"/>
      <c r="N129" s="161"/>
      <c r="O129" s="161"/>
      <c r="P129" s="161"/>
      <c r="Q129" s="161"/>
      <c r="R129" s="161"/>
      <c r="S129" s="161"/>
      <c r="T129" s="162"/>
      <c r="U129" s="161"/>
      <c r="V129" s="151"/>
      <c r="X129" s="151"/>
      <c r="Y129" s="151"/>
      <c r="Z129" s="151"/>
      <c r="AA129" s="151"/>
      <c r="AB129" s="151"/>
      <c r="AC129" s="151"/>
      <c r="AD129" s="151"/>
      <c r="AE129" s="151" t="s">
        <v>156</v>
      </c>
      <c r="AF129" s="151">
        <v>0</v>
      </c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>
      <c r="A130" s="152">
        <v>40</v>
      </c>
      <c r="B130" s="159" t="s">
        <v>289</v>
      </c>
      <c r="C130" s="190" t="s">
        <v>290</v>
      </c>
      <c r="D130" s="161" t="s">
        <v>164</v>
      </c>
      <c r="E130" s="166">
        <v>6</v>
      </c>
      <c r="F130" s="169">
        <v>0</v>
      </c>
      <c r="G130" s="170">
        <f>ROUND(E130*F130,2)</f>
        <v>0</v>
      </c>
      <c r="H130" s="170"/>
      <c r="I130" s="170">
        <f>ROUND(E130*H130,2)</f>
        <v>0</v>
      </c>
      <c r="J130" s="170"/>
      <c r="K130" s="170">
        <f>ROUND(E130*J130,2)</f>
        <v>0</v>
      </c>
      <c r="L130" s="170">
        <v>21</v>
      </c>
      <c r="M130" s="170">
        <f>G130*(1+L130/100)</f>
        <v>0</v>
      </c>
      <c r="N130" s="161">
        <v>5.1999999999999995E-4</v>
      </c>
      <c r="O130" s="161">
        <f>ROUND(E130*N130,5)</f>
        <v>3.1199999999999999E-3</v>
      </c>
      <c r="P130" s="161">
        <v>0</v>
      </c>
      <c r="Q130" s="161">
        <f>ROUND(E130*P130,5)</f>
        <v>0</v>
      </c>
      <c r="R130" s="161"/>
      <c r="S130" s="161"/>
      <c r="T130" s="162">
        <v>0.52900000000000003</v>
      </c>
      <c r="U130" s="161">
        <f>ROUND(E130*T130,2)</f>
        <v>3.17</v>
      </c>
      <c r="V130" s="151"/>
      <c r="X130" s="151"/>
      <c r="Y130" s="151"/>
      <c r="Z130" s="151"/>
      <c r="AA130" s="151"/>
      <c r="AB130" s="151"/>
      <c r="AC130" s="151"/>
      <c r="AD130" s="151"/>
      <c r="AE130" s="151" t="s">
        <v>154</v>
      </c>
      <c r="AF130" s="151"/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>
      <c r="A131" s="152"/>
      <c r="B131" s="159"/>
      <c r="C131" s="191" t="s">
        <v>291</v>
      </c>
      <c r="D131" s="163"/>
      <c r="E131" s="167">
        <v>6</v>
      </c>
      <c r="F131" s="170"/>
      <c r="G131" s="170"/>
      <c r="H131" s="170"/>
      <c r="I131" s="170"/>
      <c r="J131" s="170"/>
      <c r="K131" s="170"/>
      <c r="L131" s="170"/>
      <c r="M131" s="170"/>
      <c r="N131" s="161"/>
      <c r="O131" s="161"/>
      <c r="P131" s="161"/>
      <c r="Q131" s="161"/>
      <c r="R131" s="161"/>
      <c r="S131" s="161"/>
      <c r="T131" s="162"/>
      <c r="U131" s="161"/>
      <c r="V131" s="151"/>
      <c r="X131" s="151"/>
      <c r="Y131" s="151"/>
      <c r="Z131" s="151"/>
      <c r="AA131" s="151"/>
      <c r="AB131" s="151"/>
      <c r="AC131" s="151"/>
      <c r="AD131" s="151"/>
      <c r="AE131" s="151" t="s">
        <v>156</v>
      </c>
      <c r="AF131" s="151">
        <v>0</v>
      </c>
      <c r="AG131" s="151"/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>
      <c r="A132" s="152">
        <v>41</v>
      </c>
      <c r="B132" s="159" t="s">
        <v>292</v>
      </c>
      <c r="C132" s="190" t="s">
        <v>293</v>
      </c>
      <c r="D132" s="161" t="s">
        <v>164</v>
      </c>
      <c r="E132" s="166">
        <v>10.94</v>
      </c>
      <c r="F132" s="169">
        <v>0</v>
      </c>
      <c r="G132" s="170">
        <f>ROUND(E132*F132,2)</f>
        <v>0</v>
      </c>
      <c r="H132" s="170"/>
      <c r="I132" s="170">
        <f>ROUND(E132*H132,2)</f>
        <v>0</v>
      </c>
      <c r="J132" s="170"/>
      <c r="K132" s="170">
        <f>ROUND(E132*J132,2)</f>
        <v>0</v>
      </c>
      <c r="L132" s="170">
        <v>21</v>
      </c>
      <c r="M132" s="170">
        <f>G132*(1+L132/100)</f>
        <v>0</v>
      </c>
      <c r="N132" s="161">
        <v>1.3699999999999999E-3</v>
      </c>
      <c r="O132" s="161">
        <f>ROUND(E132*N132,5)</f>
        <v>1.499E-2</v>
      </c>
      <c r="P132" s="161">
        <v>0</v>
      </c>
      <c r="Q132" s="161">
        <f>ROUND(E132*P132,5)</f>
        <v>0</v>
      </c>
      <c r="R132" s="161"/>
      <c r="S132" s="161"/>
      <c r="T132" s="162">
        <v>0.79669999999999996</v>
      </c>
      <c r="U132" s="161">
        <f>ROUND(E132*T132,2)</f>
        <v>8.7200000000000006</v>
      </c>
      <c r="V132" s="151"/>
      <c r="X132" s="151"/>
      <c r="Y132" s="151"/>
      <c r="Z132" s="151"/>
      <c r="AA132" s="151"/>
      <c r="AB132" s="151"/>
      <c r="AC132" s="151"/>
      <c r="AD132" s="151"/>
      <c r="AE132" s="151" t="s">
        <v>154</v>
      </c>
      <c r="AF132" s="151"/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>
      <c r="A133" s="152"/>
      <c r="B133" s="159"/>
      <c r="C133" s="191" t="s">
        <v>294</v>
      </c>
      <c r="D133" s="163"/>
      <c r="E133" s="167">
        <v>10.94</v>
      </c>
      <c r="F133" s="170"/>
      <c r="G133" s="170"/>
      <c r="H133" s="170"/>
      <c r="I133" s="170"/>
      <c r="J133" s="170"/>
      <c r="K133" s="170"/>
      <c r="L133" s="170"/>
      <c r="M133" s="170"/>
      <c r="N133" s="161"/>
      <c r="O133" s="161"/>
      <c r="P133" s="161"/>
      <c r="Q133" s="161"/>
      <c r="R133" s="161"/>
      <c r="S133" s="161"/>
      <c r="T133" s="162"/>
      <c r="U133" s="161"/>
      <c r="V133" s="151"/>
      <c r="X133" s="151"/>
      <c r="Y133" s="151"/>
      <c r="Z133" s="151"/>
      <c r="AA133" s="151"/>
      <c r="AB133" s="151"/>
      <c r="AC133" s="151"/>
      <c r="AD133" s="151"/>
      <c r="AE133" s="151" t="s">
        <v>156</v>
      </c>
      <c r="AF133" s="151">
        <v>0</v>
      </c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>
      <c r="A134" s="152">
        <v>42</v>
      </c>
      <c r="B134" s="159" t="s">
        <v>295</v>
      </c>
      <c r="C134" s="190" t="s">
        <v>296</v>
      </c>
      <c r="D134" s="161" t="s">
        <v>297</v>
      </c>
      <c r="E134" s="166">
        <v>1</v>
      </c>
      <c r="F134" s="169">
        <v>0</v>
      </c>
      <c r="G134" s="170">
        <f>ROUND(E134*F134,2)</f>
        <v>0</v>
      </c>
      <c r="H134" s="170"/>
      <c r="I134" s="170">
        <f>ROUND(E134*H134,2)</f>
        <v>0</v>
      </c>
      <c r="J134" s="170"/>
      <c r="K134" s="170">
        <f>ROUND(E134*J134,2)</f>
        <v>0</v>
      </c>
      <c r="L134" s="170">
        <v>21</v>
      </c>
      <c r="M134" s="170">
        <f>G134*(1+L134/100)</f>
        <v>0</v>
      </c>
      <c r="N134" s="161">
        <v>0</v>
      </c>
      <c r="O134" s="161">
        <f>ROUND(E134*N134,5)</f>
        <v>0</v>
      </c>
      <c r="P134" s="161">
        <v>0</v>
      </c>
      <c r="Q134" s="161">
        <f>ROUND(E134*P134,5)</f>
        <v>0</v>
      </c>
      <c r="R134" s="161"/>
      <c r="S134" s="161"/>
      <c r="T134" s="162">
        <v>0</v>
      </c>
      <c r="U134" s="161">
        <f>ROUND(E134*T134,2)</f>
        <v>0</v>
      </c>
      <c r="V134" s="151"/>
      <c r="X134" s="151"/>
      <c r="Y134" s="151"/>
      <c r="Z134" s="151"/>
      <c r="AA134" s="151"/>
      <c r="AB134" s="151"/>
      <c r="AC134" s="151"/>
      <c r="AD134" s="151"/>
      <c r="AE134" s="151" t="s">
        <v>154</v>
      </c>
      <c r="AF134" s="151"/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>
      <c r="A135" s="152">
        <v>43</v>
      </c>
      <c r="B135" s="159" t="s">
        <v>298</v>
      </c>
      <c r="C135" s="190" t="s">
        <v>299</v>
      </c>
      <c r="D135" s="161" t="s">
        <v>275</v>
      </c>
      <c r="E135" s="166">
        <v>0.02</v>
      </c>
      <c r="F135" s="169">
        <v>0</v>
      </c>
      <c r="G135" s="170">
        <f>ROUND(E135*F135,2)</f>
        <v>0</v>
      </c>
      <c r="H135" s="170"/>
      <c r="I135" s="170">
        <f>ROUND(E135*H135,2)</f>
        <v>0</v>
      </c>
      <c r="J135" s="170"/>
      <c r="K135" s="170">
        <f>ROUND(E135*J135,2)</f>
        <v>0</v>
      </c>
      <c r="L135" s="170">
        <v>21</v>
      </c>
      <c r="M135" s="170">
        <f>G135*(1+L135/100)</f>
        <v>0</v>
      </c>
      <c r="N135" s="161">
        <v>0</v>
      </c>
      <c r="O135" s="161">
        <f>ROUND(E135*N135,5)</f>
        <v>0</v>
      </c>
      <c r="P135" s="161">
        <v>0</v>
      </c>
      <c r="Q135" s="161">
        <f>ROUND(E135*P135,5)</f>
        <v>0</v>
      </c>
      <c r="R135" s="161"/>
      <c r="S135" s="161"/>
      <c r="T135" s="162">
        <v>1.47</v>
      </c>
      <c r="U135" s="161">
        <f>ROUND(E135*T135,2)</f>
        <v>0.03</v>
      </c>
      <c r="V135" s="151"/>
      <c r="X135" s="151"/>
      <c r="Y135" s="151"/>
      <c r="Z135" s="151"/>
      <c r="AA135" s="151"/>
      <c r="AB135" s="151"/>
      <c r="AC135" s="151"/>
      <c r="AD135" s="151"/>
      <c r="AE135" s="151" t="s">
        <v>154</v>
      </c>
      <c r="AF135" s="151"/>
      <c r="AG135" s="151"/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>
      <c r="A136" s="153" t="s">
        <v>137</v>
      </c>
      <c r="B136" s="160" t="s">
        <v>82</v>
      </c>
      <c r="C136" s="192" t="s">
        <v>83</v>
      </c>
      <c r="D136" s="164"/>
      <c r="E136" s="168"/>
      <c r="F136" s="171"/>
      <c r="G136" s="171">
        <f>SUMIF(AE137:AE153,"&lt;&gt;NOR",G137:G153)</f>
        <v>0</v>
      </c>
      <c r="H136" s="171"/>
      <c r="I136" s="171">
        <f>SUM(I137:I153)</f>
        <v>0</v>
      </c>
      <c r="J136" s="171"/>
      <c r="K136" s="171">
        <f>SUM(K137:K153)</f>
        <v>0</v>
      </c>
      <c r="L136" s="171"/>
      <c r="M136" s="171">
        <f>SUM(M137:M153)</f>
        <v>0</v>
      </c>
      <c r="N136" s="164"/>
      <c r="O136" s="164">
        <f>SUM(O137:O153)</f>
        <v>0.11748</v>
      </c>
      <c r="P136" s="164"/>
      <c r="Q136" s="164">
        <f>SUM(Q137:Q153)</f>
        <v>0</v>
      </c>
      <c r="R136" s="164"/>
      <c r="S136" s="164"/>
      <c r="T136" s="165"/>
      <c r="U136" s="164">
        <f>SUM(U137:U153)</f>
        <v>20.350000000000001</v>
      </c>
      <c r="AE136" t="s">
        <v>138</v>
      </c>
    </row>
    <row r="137" spans="1:60" ht="20.399999999999999" outlineLevel="1">
      <c r="A137" s="152">
        <v>44</v>
      </c>
      <c r="B137" s="159" t="s">
        <v>300</v>
      </c>
      <c r="C137" s="190" t="s">
        <v>301</v>
      </c>
      <c r="D137" s="161" t="s">
        <v>164</v>
      </c>
      <c r="E137" s="166">
        <v>2.5</v>
      </c>
      <c r="F137" s="169">
        <v>0</v>
      </c>
      <c r="G137" s="170">
        <f>ROUND(E137*F137,2)</f>
        <v>0</v>
      </c>
      <c r="H137" s="170"/>
      <c r="I137" s="170">
        <f>ROUND(E137*H137,2)</f>
        <v>0</v>
      </c>
      <c r="J137" s="170"/>
      <c r="K137" s="170">
        <f>ROUND(E137*J137,2)</f>
        <v>0</v>
      </c>
      <c r="L137" s="170">
        <v>21</v>
      </c>
      <c r="M137" s="170">
        <f>G137*(1+L137/100)</f>
        <v>0</v>
      </c>
      <c r="N137" s="161">
        <v>4.0099999999999997E-3</v>
      </c>
      <c r="O137" s="161">
        <f>ROUND(E137*N137,5)</f>
        <v>1.0030000000000001E-2</v>
      </c>
      <c r="P137" s="161">
        <v>0</v>
      </c>
      <c r="Q137" s="161">
        <f>ROUND(E137*P137,5)</f>
        <v>0</v>
      </c>
      <c r="R137" s="161"/>
      <c r="S137" s="161"/>
      <c r="T137" s="162">
        <v>0.54290000000000005</v>
      </c>
      <c r="U137" s="161">
        <f>ROUND(E137*T137,2)</f>
        <v>1.36</v>
      </c>
      <c r="V137" s="151"/>
      <c r="X137" s="151"/>
      <c r="Y137" s="151"/>
      <c r="Z137" s="151"/>
      <c r="AA137" s="151"/>
      <c r="AB137" s="151"/>
      <c r="AC137" s="151"/>
      <c r="AD137" s="151"/>
      <c r="AE137" s="151" t="s">
        <v>154</v>
      </c>
      <c r="AF137" s="151"/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>
      <c r="A138" s="152"/>
      <c r="B138" s="159"/>
      <c r="C138" s="191" t="s">
        <v>302</v>
      </c>
      <c r="D138" s="163"/>
      <c r="E138" s="167"/>
      <c r="F138" s="170"/>
      <c r="G138" s="170"/>
      <c r="H138" s="170"/>
      <c r="I138" s="170"/>
      <c r="J138" s="170"/>
      <c r="K138" s="170"/>
      <c r="L138" s="170"/>
      <c r="M138" s="170"/>
      <c r="N138" s="161"/>
      <c r="O138" s="161"/>
      <c r="P138" s="161"/>
      <c r="Q138" s="161"/>
      <c r="R138" s="161"/>
      <c r="S138" s="161"/>
      <c r="T138" s="162"/>
      <c r="U138" s="161"/>
      <c r="V138" s="151"/>
      <c r="X138" s="151"/>
      <c r="Y138" s="151"/>
      <c r="Z138" s="151"/>
      <c r="AA138" s="151"/>
      <c r="AB138" s="151"/>
      <c r="AC138" s="151"/>
      <c r="AD138" s="151"/>
      <c r="AE138" s="151" t="s">
        <v>156</v>
      </c>
      <c r="AF138" s="151">
        <v>0</v>
      </c>
      <c r="AG138" s="151"/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>
      <c r="A139" s="152"/>
      <c r="B139" s="159"/>
      <c r="C139" s="191" t="s">
        <v>303</v>
      </c>
      <c r="D139" s="163"/>
      <c r="E139" s="167">
        <v>2.5</v>
      </c>
      <c r="F139" s="170"/>
      <c r="G139" s="170"/>
      <c r="H139" s="170"/>
      <c r="I139" s="170"/>
      <c r="J139" s="170"/>
      <c r="K139" s="170"/>
      <c r="L139" s="170"/>
      <c r="M139" s="170"/>
      <c r="N139" s="161"/>
      <c r="O139" s="161"/>
      <c r="P139" s="161"/>
      <c r="Q139" s="161"/>
      <c r="R139" s="161"/>
      <c r="S139" s="161"/>
      <c r="T139" s="162"/>
      <c r="U139" s="161"/>
      <c r="V139" s="151"/>
      <c r="X139" s="151"/>
      <c r="Y139" s="151"/>
      <c r="Z139" s="151"/>
      <c r="AA139" s="151"/>
      <c r="AB139" s="151"/>
      <c r="AC139" s="151"/>
      <c r="AD139" s="151"/>
      <c r="AE139" s="151" t="s">
        <v>156</v>
      </c>
      <c r="AF139" s="151">
        <v>0</v>
      </c>
      <c r="AG139" s="151"/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ht="20.399999999999999" outlineLevel="1">
      <c r="A140" s="152">
        <v>45</v>
      </c>
      <c r="B140" s="159" t="s">
        <v>304</v>
      </c>
      <c r="C140" s="190" t="s">
        <v>305</v>
      </c>
      <c r="D140" s="161" t="s">
        <v>164</v>
      </c>
      <c r="E140" s="166">
        <v>19.88</v>
      </c>
      <c r="F140" s="169">
        <v>0</v>
      </c>
      <c r="G140" s="170">
        <f>ROUND(E140*F140,2)</f>
        <v>0</v>
      </c>
      <c r="H140" s="170"/>
      <c r="I140" s="170">
        <f>ROUND(E140*H140,2)</f>
        <v>0</v>
      </c>
      <c r="J140" s="170"/>
      <c r="K140" s="170">
        <f>ROUND(E140*J140,2)</f>
        <v>0</v>
      </c>
      <c r="L140" s="170">
        <v>21</v>
      </c>
      <c r="M140" s="170">
        <f>G140*(1+L140/100)</f>
        <v>0</v>
      </c>
      <c r="N140" s="161">
        <v>5.2199999999999998E-3</v>
      </c>
      <c r="O140" s="161">
        <f>ROUND(E140*N140,5)</f>
        <v>0.10377</v>
      </c>
      <c r="P140" s="161">
        <v>0</v>
      </c>
      <c r="Q140" s="161">
        <f>ROUND(E140*P140,5)</f>
        <v>0</v>
      </c>
      <c r="R140" s="161"/>
      <c r="S140" s="161"/>
      <c r="T140" s="162">
        <v>0.63429999999999997</v>
      </c>
      <c r="U140" s="161">
        <f>ROUND(E140*T140,2)</f>
        <v>12.61</v>
      </c>
      <c r="V140" s="151"/>
      <c r="X140" s="151"/>
      <c r="Y140" s="151"/>
      <c r="Z140" s="151"/>
      <c r="AA140" s="151"/>
      <c r="AB140" s="151"/>
      <c r="AC140" s="151"/>
      <c r="AD140" s="151"/>
      <c r="AE140" s="151" t="s">
        <v>154</v>
      </c>
      <c r="AF140" s="151"/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>
      <c r="A141" s="152"/>
      <c r="B141" s="159"/>
      <c r="C141" s="191" t="s">
        <v>306</v>
      </c>
      <c r="D141" s="163"/>
      <c r="E141" s="167"/>
      <c r="F141" s="170"/>
      <c r="G141" s="170"/>
      <c r="H141" s="170"/>
      <c r="I141" s="170"/>
      <c r="J141" s="170"/>
      <c r="K141" s="170"/>
      <c r="L141" s="170"/>
      <c r="M141" s="170"/>
      <c r="N141" s="161"/>
      <c r="O141" s="161"/>
      <c r="P141" s="161"/>
      <c r="Q141" s="161"/>
      <c r="R141" s="161"/>
      <c r="S141" s="161"/>
      <c r="T141" s="162"/>
      <c r="U141" s="161"/>
      <c r="V141" s="151"/>
      <c r="X141" s="151"/>
      <c r="Y141" s="151"/>
      <c r="Z141" s="151"/>
      <c r="AA141" s="151"/>
      <c r="AB141" s="151"/>
      <c r="AC141" s="151"/>
      <c r="AD141" s="151"/>
      <c r="AE141" s="151" t="s">
        <v>156</v>
      </c>
      <c r="AF141" s="151">
        <v>0</v>
      </c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>
      <c r="A142" s="152"/>
      <c r="B142" s="159"/>
      <c r="C142" s="191" t="s">
        <v>307</v>
      </c>
      <c r="D142" s="163"/>
      <c r="E142" s="167">
        <v>19.88</v>
      </c>
      <c r="F142" s="170"/>
      <c r="G142" s="170"/>
      <c r="H142" s="170"/>
      <c r="I142" s="170"/>
      <c r="J142" s="170"/>
      <c r="K142" s="170"/>
      <c r="L142" s="170"/>
      <c r="M142" s="170"/>
      <c r="N142" s="161"/>
      <c r="O142" s="161"/>
      <c r="P142" s="161"/>
      <c r="Q142" s="161"/>
      <c r="R142" s="161"/>
      <c r="S142" s="161"/>
      <c r="T142" s="162"/>
      <c r="U142" s="161"/>
      <c r="V142" s="151"/>
      <c r="X142" s="151"/>
      <c r="Y142" s="151"/>
      <c r="Z142" s="151"/>
      <c r="AA142" s="151"/>
      <c r="AB142" s="151"/>
      <c r="AC142" s="151"/>
      <c r="AD142" s="151"/>
      <c r="AE142" s="151" t="s">
        <v>156</v>
      </c>
      <c r="AF142" s="151">
        <v>0</v>
      </c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>
      <c r="A143" s="152">
        <v>46</v>
      </c>
      <c r="B143" s="159" t="s">
        <v>308</v>
      </c>
      <c r="C143" s="190" t="s">
        <v>309</v>
      </c>
      <c r="D143" s="161" t="s">
        <v>310</v>
      </c>
      <c r="E143" s="166">
        <v>2</v>
      </c>
      <c r="F143" s="169">
        <v>0</v>
      </c>
      <c r="G143" s="170">
        <f>ROUND(E143*F143,2)</f>
        <v>0</v>
      </c>
      <c r="H143" s="170"/>
      <c r="I143" s="170">
        <f>ROUND(E143*H143,2)</f>
        <v>0</v>
      </c>
      <c r="J143" s="170"/>
      <c r="K143" s="170">
        <f>ROUND(E143*J143,2)</f>
        <v>0</v>
      </c>
      <c r="L143" s="170">
        <v>21</v>
      </c>
      <c r="M143" s="170">
        <f>G143*(1+L143/100)</f>
        <v>0</v>
      </c>
      <c r="N143" s="161">
        <v>0</v>
      </c>
      <c r="O143" s="161">
        <f>ROUND(E143*N143,5)</f>
        <v>0</v>
      </c>
      <c r="P143" s="161">
        <v>0</v>
      </c>
      <c r="Q143" s="161">
        <f>ROUND(E143*P143,5)</f>
        <v>0</v>
      </c>
      <c r="R143" s="161"/>
      <c r="S143" s="161"/>
      <c r="T143" s="162">
        <v>0.65566000000000002</v>
      </c>
      <c r="U143" s="161">
        <f>ROUND(E143*T143,2)</f>
        <v>1.31</v>
      </c>
      <c r="V143" s="151"/>
      <c r="X143" s="151"/>
      <c r="Y143" s="151"/>
      <c r="Z143" s="151"/>
      <c r="AA143" s="151"/>
      <c r="AB143" s="151"/>
      <c r="AC143" s="151"/>
      <c r="AD143" s="151"/>
      <c r="AE143" s="151" t="s">
        <v>154</v>
      </c>
      <c r="AF143" s="151"/>
      <c r="AG143" s="151"/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ht="20.399999999999999" outlineLevel="1">
      <c r="A144" s="152">
        <v>47</v>
      </c>
      <c r="B144" s="159" t="s">
        <v>311</v>
      </c>
      <c r="C144" s="190" t="s">
        <v>312</v>
      </c>
      <c r="D144" s="161" t="s">
        <v>164</v>
      </c>
      <c r="E144" s="166">
        <v>2.5</v>
      </c>
      <c r="F144" s="169">
        <v>0</v>
      </c>
      <c r="G144" s="170">
        <f>ROUND(E144*F144,2)</f>
        <v>0</v>
      </c>
      <c r="H144" s="170"/>
      <c r="I144" s="170">
        <f>ROUND(E144*H144,2)</f>
        <v>0</v>
      </c>
      <c r="J144" s="170"/>
      <c r="K144" s="170">
        <f>ROUND(E144*J144,2)</f>
        <v>0</v>
      </c>
      <c r="L144" s="170">
        <v>21</v>
      </c>
      <c r="M144" s="170">
        <f>G144*(1+L144/100)</f>
        <v>0</v>
      </c>
      <c r="N144" s="161">
        <v>3.0000000000000001E-5</v>
      </c>
      <c r="O144" s="161">
        <f>ROUND(E144*N144,5)</f>
        <v>8.0000000000000007E-5</v>
      </c>
      <c r="P144" s="161">
        <v>0</v>
      </c>
      <c r="Q144" s="161">
        <f>ROUND(E144*P144,5)</f>
        <v>0</v>
      </c>
      <c r="R144" s="161"/>
      <c r="S144" s="161"/>
      <c r="T144" s="162">
        <v>0.129</v>
      </c>
      <c r="U144" s="161">
        <f>ROUND(E144*T144,2)</f>
        <v>0.32</v>
      </c>
      <c r="V144" s="151"/>
      <c r="X144" s="151"/>
      <c r="Y144" s="151"/>
      <c r="Z144" s="151"/>
      <c r="AA144" s="151"/>
      <c r="AB144" s="151"/>
      <c r="AC144" s="151"/>
      <c r="AD144" s="151"/>
      <c r="AE144" s="151" t="s">
        <v>154</v>
      </c>
      <c r="AF144" s="151"/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ht="20.399999999999999" outlineLevel="1">
      <c r="A145" s="152">
        <v>48</v>
      </c>
      <c r="B145" s="159" t="s">
        <v>313</v>
      </c>
      <c r="C145" s="190" t="s">
        <v>314</v>
      </c>
      <c r="D145" s="161" t="s">
        <v>164</v>
      </c>
      <c r="E145" s="166">
        <v>9.94</v>
      </c>
      <c r="F145" s="169">
        <v>0</v>
      </c>
      <c r="G145" s="170">
        <f>ROUND(E145*F145,2)</f>
        <v>0</v>
      </c>
      <c r="H145" s="170"/>
      <c r="I145" s="170">
        <f>ROUND(E145*H145,2)</f>
        <v>0</v>
      </c>
      <c r="J145" s="170"/>
      <c r="K145" s="170">
        <f>ROUND(E145*J145,2)</f>
        <v>0</v>
      </c>
      <c r="L145" s="170">
        <v>21</v>
      </c>
      <c r="M145" s="170">
        <f>G145*(1+L145/100)</f>
        <v>0</v>
      </c>
      <c r="N145" s="161">
        <v>6.0000000000000002E-5</v>
      </c>
      <c r="O145" s="161">
        <f>ROUND(E145*N145,5)</f>
        <v>5.9999999999999995E-4</v>
      </c>
      <c r="P145" s="161">
        <v>0</v>
      </c>
      <c r="Q145" s="161">
        <f>ROUND(E145*P145,5)</f>
        <v>0</v>
      </c>
      <c r="R145" s="161"/>
      <c r="S145" s="161"/>
      <c r="T145" s="162">
        <v>0.129</v>
      </c>
      <c r="U145" s="161">
        <f>ROUND(E145*T145,2)</f>
        <v>1.28</v>
      </c>
      <c r="V145" s="151"/>
      <c r="X145" s="151"/>
      <c r="Y145" s="151"/>
      <c r="Z145" s="151"/>
      <c r="AA145" s="151"/>
      <c r="AB145" s="151"/>
      <c r="AC145" s="151"/>
      <c r="AD145" s="151"/>
      <c r="AE145" s="151" t="s">
        <v>154</v>
      </c>
      <c r="AF145" s="151"/>
      <c r="AG145" s="151"/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>
      <c r="A146" s="152"/>
      <c r="B146" s="159"/>
      <c r="C146" s="191" t="s">
        <v>302</v>
      </c>
      <c r="D146" s="163"/>
      <c r="E146" s="167"/>
      <c r="F146" s="170"/>
      <c r="G146" s="170"/>
      <c r="H146" s="170"/>
      <c r="I146" s="170"/>
      <c r="J146" s="170"/>
      <c r="K146" s="170"/>
      <c r="L146" s="170"/>
      <c r="M146" s="170"/>
      <c r="N146" s="161"/>
      <c r="O146" s="161"/>
      <c r="P146" s="161"/>
      <c r="Q146" s="161"/>
      <c r="R146" s="161"/>
      <c r="S146" s="161"/>
      <c r="T146" s="162"/>
      <c r="U146" s="161"/>
      <c r="V146" s="151"/>
      <c r="X146" s="151"/>
      <c r="Y146" s="151"/>
      <c r="Z146" s="151"/>
      <c r="AA146" s="151"/>
      <c r="AB146" s="151"/>
      <c r="AC146" s="151"/>
      <c r="AD146" s="151"/>
      <c r="AE146" s="151" t="s">
        <v>156</v>
      </c>
      <c r="AF146" s="151">
        <v>0</v>
      </c>
      <c r="AG146" s="151"/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>
      <c r="A147" s="152"/>
      <c r="B147" s="159"/>
      <c r="C147" s="191" t="s">
        <v>315</v>
      </c>
      <c r="D147" s="163"/>
      <c r="E147" s="167">
        <v>9.94</v>
      </c>
      <c r="F147" s="170"/>
      <c r="G147" s="170"/>
      <c r="H147" s="170"/>
      <c r="I147" s="170"/>
      <c r="J147" s="170"/>
      <c r="K147" s="170"/>
      <c r="L147" s="170"/>
      <c r="M147" s="170"/>
      <c r="N147" s="161"/>
      <c r="O147" s="161"/>
      <c r="P147" s="161"/>
      <c r="Q147" s="161"/>
      <c r="R147" s="161"/>
      <c r="S147" s="161"/>
      <c r="T147" s="162"/>
      <c r="U147" s="161"/>
      <c r="V147" s="151"/>
      <c r="X147" s="151"/>
      <c r="Y147" s="151"/>
      <c r="Z147" s="151"/>
      <c r="AA147" s="151"/>
      <c r="AB147" s="151"/>
      <c r="AC147" s="151"/>
      <c r="AD147" s="151"/>
      <c r="AE147" s="151" t="s">
        <v>156</v>
      </c>
      <c r="AF147" s="151">
        <v>0</v>
      </c>
      <c r="AG147" s="151"/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ht="20.399999999999999" outlineLevel="1">
      <c r="A148" s="152">
        <v>49</v>
      </c>
      <c r="B148" s="159" t="s">
        <v>316</v>
      </c>
      <c r="C148" s="190" t="s">
        <v>317</v>
      </c>
      <c r="D148" s="161" t="s">
        <v>164</v>
      </c>
      <c r="E148" s="166">
        <v>9.94</v>
      </c>
      <c r="F148" s="169">
        <v>0</v>
      </c>
      <c r="G148" s="170">
        <f>ROUND(E148*F148,2)</f>
        <v>0</v>
      </c>
      <c r="H148" s="170"/>
      <c r="I148" s="170">
        <f>ROUND(E148*H148,2)</f>
        <v>0</v>
      </c>
      <c r="J148" s="170"/>
      <c r="K148" s="170">
        <f>ROUND(E148*J148,2)</f>
        <v>0</v>
      </c>
      <c r="L148" s="170">
        <v>21</v>
      </c>
      <c r="M148" s="170">
        <f>G148*(1+L148/100)</f>
        <v>0</v>
      </c>
      <c r="N148" s="161">
        <v>6.0000000000000002E-5</v>
      </c>
      <c r="O148" s="161">
        <f>ROUND(E148*N148,5)</f>
        <v>5.9999999999999995E-4</v>
      </c>
      <c r="P148" s="161">
        <v>0</v>
      </c>
      <c r="Q148" s="161">
        <f>ROUND(E148*P148,5)</f>
        <v>0</v>
      </c>
      <c r="R148" s="161"/>
      <c r="S148" s="161"/>
      <c r="T148" s="162">
        <v>0.129</v>
      </c>
      <c r="U148" s="161">
        <f>ROUND(E148*T148,2)</f>
        <v>1.28</v>
      </c>
      <c r="V148" s="151"/>
      <c r="X148" s="151"/>
      <c r="Y148" s="151"/>
      <c r="Z148" s="151"/>
      <c r="AA148" s="151"/>
      <c r="AB148" s="151"/>
      <c r="AC148" s="151"/>
      <c r="AD148" s="151"/>
      <c r="AE148" s="151" t="s">
        <v>154</v>
      </c>
      <c r="AF148" s="151"/>
      <c r="AG148" s="151"/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>
      <c r="A149" s="152"/>
      <c r="B149" s="159"/>
      <c r="C149" s="191" t="s">
        <v>318</v>
      </c>
      <c r="D149" s="163"/>
      <c r="E149" s="167"/>
      <c r="F149" s="170"/>
      <c r="G149" s="170"/>
      <c r="H149" s="170"/>
      <c r="I149" s="170"/>
      <c r="J149" s="170"/>
      <c r="K149" s="170"/>
      <c r="L149" s="170"/>
      <c r="M149" s="170"/>
      <c r="N149" s="161"/>
      <c r="O149" s="161"/>
      <c r="P149" s="161"/>
      <c r="Q149" s="161"/>
      <c r="R149" s="161"/>
      <c r="S149" s="161"/>
      <c r="T149" s="162"/>
      <c r="U149" s="161"/>
      <c r="V149" s="151"/>
      <c r="X149" s="151"/>
      <c r="Y149" s="151"/>
      <c r="Z149" s="151"/>
      <c r="AA149" s="151"/>
      <c r="AB149" s="151"/>
      <c r="AC149" s="151"/>
      <c r="AD149" s="151"/>
      <c r="AE149" s="151" t="s">
        <v>156</v>
      </c>
      <c r="AF149" s="151">
        <v>0</v>
      </c>
      <c r="AG149" s="151"/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>
      <c r="A150" s="152"/>
      <c r="B150" s="159"/>
      <c r="C150" s="191" t="s">
        <v>319</v>
      </c>
      <c r="D150" s="163"/>
      <c r="E150" s="167">
        <v>9.94</v>
      </c>
      <c r="F150" s="170"/>
      <c r="G150" s="170"/>
      <c r="H150" s="170"/>
      <c r="I150" s="170"/>
      <c r="J150" s="170"/>
      <c r="K150" s="170"/>
      <c r="L150" s="170"/>
      <c r="M150" s="170"/>
      <c r="N150" s="161"/>
      <c r="O150" s="161"/>
      <c r="P150" s="161"/>
      <c r="Q150" s="161"/>
      <c r="R150" s="161"/>
      <c r="S150" s="161"/>
      <c r="T150" s="162"/>
      <c r="U150" s="161"/>
      <c r="V150" s="151"/>
      <c r="X150" s="151"/>
      <c r="Y150" s="151"/>
      <c r="Z150" s="151"/>
      <c r="AA150" s="151"/>
      <c r="AB150" s="151"/>
      <c r="AC150" s="151"/>
      <c r="AD150" s="151"/>
      <c r="AE150" s="151" t="s">
        <v>156</v>
      </c>
      <c r="AF150" s="151">
        <v>0</v>
      </c>
      <c r="AG150" s="151"/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>
      <c r="A151" s="152">
        <v>50</v>
      </c>
      <c r="B151" s="159" t="s">
        <v>320</v>
      </c>
      <c r="C151" s="190" t="s">
        <v>321</v>
      </c>
      <c r="D151" s="161" t="s">
        <v>141</v>
      </c>
      <c r="E151" s="166">
        <v>10</v>
      </c>
      <c r="F151" s="169">
        <v>0</v>
      </c>
      <c r="G151" s="170">
        <f>ROUND(E151*F151,2)</f>
        <v>0</v>
      </c>
      <c r="H151" s="170"/>
      <c r="I151" s="170">
        <f>ROUND(E151*H151,2)</f>
        <v>0</v>
      </c>
      <c r="J151" s="170"/>
      <c r="K151" s="170">
        <f>ROUND(E151*J151,2)</f>
        <v>0</v>
      </c>
      <c r="L151" s="170">
        <v>21</v>
      </c>
      <c r="M151" s="170">
        <f>G151*(1+L151/100)</f>
        <v>0</v>
      </c>
      <c r="N151" s="161">
        <v>2.4000000000000001E-4</v>
      </c>
      <c r="O151" s="161">
        <f>ROUND(E151*N151,5)</f>
        <v>2.3999999999999998E-3</v>
      </c>
      <c r="P151" s="161">
        <v>0</v>
      </c>
      <c r="Q151" s="161">
        <f>ROUND(E151*P151,5)</f>
        <v>0</v>
      </c>
      <c r="R151" s="161"/>
      <c r="S151" s="161"/>
      <c r="T151" s="162">
        <v>0.20269000000000001</v>
      </c>
      <c r="U151" s="161">
        <f>ROUND(E151*T151,2)</f>
        <v>2.0299999999999998</v>
      </c>
      <c r="V151" s="151"/>
      <c r="X151" s="151"/>
      <c r="Y151" s="151"/>
      <c r="Z151" s="151"/>
      <c r="AA151" s="151"/>
      <c r="AB151" s="151"/>
      <c r="AC151" s="151"/>
      <c r="AD151" s="151"/>
      <c r="AE151" s="151" t="s">
        <v>154</v>
      </c>
      <c r="AF151" s="151"/>
      <c r="AG151" s="151"/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>
      <c r="A152" s="152">
        <v>51</v>
      </c>
      <c r="B152" s="159" t="s">
        <v>322</v>
      </c>
      <c r="C152" s="190" t="s">
        <v>323</v>
      </c>
      <c r="D152" s="161" t="s">
        <v>297</v>
      </c>
      <c r="E152" s="166">
        <v>1</v>
      </c>
      <c r="F152" s="169">
        <v>0</v>
      </c>
      <c r="G152" s="170">
        <f>ROUND(E152*F152,2)</f>
        <v>0</v>
      </c>
      <c r="H152" s="170"/>
      <c r="I152" s="170">
        <f>ROUND(E152*H152,2)</f>
        <v>0</v>
      </c>
      <c r="J152" s="170"/>
      <c r="K152" s="170">
        <f>ROUND(E152*J152,2)</f>
        <v>0</v>
      </c>
      <c r="L152" s="170">
        <v>21</v>
      </c>
      <c r="M152" s="170">
        <f>G152*(1+L152/100)</f>
        <v>0</v>
      </c>
      <c r="N152" s="161">
        <v>0</v>
      </c>
      <c r="O152" s="161">
        <f>ROUND(E152*N152,5)</f>
        <v>0</v>
      </c>
      <c r="P152" s="161">
        <v>0</v>
      </c>
      <c r="Q152" s="161">
        <f>ROUND(E152*P152,5)</f>
        <v>0</v>
      </c>
      <c r="R152" s="161"/>
      <c r="S152" s="161"/>
      <c r="T152" s="162">
        <v>0</v>
      </c>
      <c r="U152" s="161">
        <f>ROUND(E152*T152,2)</f>
        <v>0</v>
      </c>
      <c r="V152" s="151"/>
      <c r="X152" s="151"/>
      <c r="Y152" s="151"/>
      <c r="Z152" s="151"/>
      <c r="AA152" s="151"/>
      <c r="AB152" s="151"/>
      <c r="AC152" s="151"/>
      <c r="AD152" s="151"/>
      <c r="AE152" s="151" t="s">
        <v>154</v>
      </c>
      <c r="AF152" s="151"/>
      <c r="AG152" s="151"/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>
      <c r="A153" s="152">
        <v>52</v>
      </c>
      <c r="B153" s="159" t="s">
        <v>324</v>
      </c>
      <c r="C153" s="190" t="s">
        <v>325</v>
      </c>
      <c r="D153" s="161" t="s">
        <v>275</v>
      </c>
      <c r="E153" s="166">
        <v>0.11700000000000001</v>
      </c>
      <c r="F153" s="169">
        <v>0</v>
      </c>
      <c r="G153" s="170">
        <f>ROUND(E153*F153,2)</f>
        <v>0</v>
      </c>
      <c r="H153" s="170"/>
      <c r="I153" s="170">
        <f>ROUND(E153*H153,2)</f>
        <v>0</v>
      </c>
      <c r="J153" s="170"/>
      <c r="K153" s="170">
        <f>ROUND(E153*J153,2)</f>
        <v>0</v>
      </c>
      <c r="L153" s="170">
        <v>21</v>
      </c>
      <c r="M153" s="170">
        <f>G153*(1+L153/100)</f>
        <v>0</v>
      </c>
      <c r="N153" s="161">
        <v>0</v>
      </c>
      <c r="O153" s="161">
        <f>ROUND(E153*N153,5)</f>
        <v>0</v>
      </c>
      <c r="P153" s="161">
        <v>0</v>
      </c>
      <c r="Q153" s="161">
        <f>ROUND(E153*P153,5)</f>
        <v>0</v>
      </c>
      <c r="R153" s="161"/>
      <c r="S153" s="161"/>
      <c r="T153" s="162">
        <v>1.327</v>
      </c>
      <c r="U153" s="161">
        <f>ROUND(E153*T153,2)</f>
        <v>0.16</v>
      </c>
      <c r="V153" s="151"/>
      <c r="X153" s="151"/>
      <c r="Y153" s="151"/>
      <c r="Z153" s="151"/>
      <c r="AA153" s="151"/>
      <c r="AB153" s="151"/>
      <c r="AC153" s="151"/>
      <c r="AD153" s="151"/>
      <c r="AE153" s="151" t="s">
        <v>154</v>
      </c>
      <c r="AF153" s="151"/>
      <c r="AG153" s="151"/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>
      <c r="A154" s="153" t="s">
        <v>137</v>
      </c>
      <c r="B154" s="160" t="s">
        <v>84</v>
      </c>
      <c r="C154" s="192" t="s">
        <v>85</v>
      </c>
      <c r="D154" s="164"/>
      <c r="E154" s="168"/>
      <c r="F154" s="171"/>
      <c r="G154" s="171">
        <f>SUMIF(AE155:AE164,"&lt;&gt;NOR",G155:G164)</f>
        <v>0</v>
      </c>
      <c r="H154" s="171"/>
      <c r="I154" s="171">
        <f>SUM(I155:I164)</f>
        <v>0</v>
      </c>
      <c r="J154" s="171"/>
      <c r="K154" s="171">
        <f>SUM(K155:K164)</f>
        <v>0</v>
      </c>
      <c r="L154" s="171"/>
      <c r="M154" s="171">
        <f>SUM(M155:M164)</f>
        <v>0</v>
      </c>
      <c r="N154" s="164"/>
      <c r="O154" s="164">
        <f>SUM(O155:O164)</f>
        <v>1.41E-3</v>
      </c>
      <c r="P154" s="164"/>
      <c r="Q154" s="164">
        <f>SUM(Q155:Q164)</f>
        <v>0.13524</v>
      </c>
      <c r="R154" s="164"/>
      <c r="S154" s="164"/>
      <c r="T154" s="165"/>
      <c r="U154" s="164">
        <f>SUM(U155:U164)</f>
        <v>4.6399999999999997</v>
      </c>
      <c r="AE154" t="s">
        <v>138</v>
      </c>
    </row>
    <row r="155" spans="1:60" outlineLevel="1">
      <c r="A155" s="152">
        <v>53</v>
      </c>
      <c r="B155" s="159" t="s">
        <v>326</v>
      </c>
      <c r="C155" s="190" t="s">
        <v>327</v>
      </c>
      <c r="D155" s="161" t="s">
        <v>141</v>
      </c>
      <c r="E155" s="166">
        <v>2</v>
      </c>
      <c r="F155" s="169">
        <v>0</v>
      </c>
      <c r="G155" s="170">
        <f>ROUND(E155*F155,2)</f>
        <v>0</v>
      </c>
      <c r="H155" s="170"/>
      <c r="I155" s="170">
        <f>ROUND(E155*H155,2)</f>
        <v>0</v>
      </c>
      <c r="J155" s="170"/>
      <c r="K155" s="170">
        <f>ROUND(E155*J155,2)</f>
        <v>0</v>
      </c>
      <c r="L155" s="170">
        <v>21</v>
      </c>
      <c r="M155" s="170">
        <f>G155*(1+L155/100)</f>
        <v>0</v>
      </c>
      <c r="N155" s="161">
        <v>0</v>
      </c>
      <c r="O155" s="161">
        <f>ROUND(E155*N155,5)</f>
        <v>0</v>
      </c>
      <c r="P155" s="161">
        <v>3.1870000000000002E-2</v>
      </c>
      <c r="Q155" s="161">
        <f>ROUND(E155*P155,5)</f>
        <v>6.3740000000000005E-2</v>
      </c>
      <c r="R155" s="161"/>
      <c r="S155" s="161"/>
      <c r="T155" s="162">
        <v>0.89376</v>
      </c>
      <c r="U155" s="161">
        <f>ROUND(E155*T155,2)</f>
        <v>1.79</v>
      </c>
      <c r="V155" s="151"/>
      <c r="X155" s="151"/>
      <c r="Y155" s="151"/>
      <c r="Z155" s="151"/>
      <c r="AA155" s="151"/>
      <c r="AB155" s="151"/>
      <c r="AC155" s="151"/>
      <c r="AD155" s="151"/>
      <c r="AE155" s="151" t="s">
        <v>142</v>
      </c>
      <c r="AF155" s="151"/>
      <c r="AG155" s="151"/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>
      <c r="A156" s="152"/>
      <c r="B156" s="159"/>
      <c r="C156" s="191" t="s">
        <v>328</v>
      </c>
      <c r="D156" s="163"/>
      <c r="E156" s="167"/>
      <c r="F156" s="170"/>
      <c r="G156" s="170"/>
      <c r="H156" s="170"/>
      <c r="I156" s="170"/>
      <c r="J156" s="170"/>
      <c r="K156" s="170"/>
      <c r="L156" s="170"/>
      <c r="M156" s="170"/>
      <c r="N156" s="161"/>
      <c r="O156" s="161"/>
      <c r="P156" s="161"/>
      <c r="Q156" s="161"/>
      <c r="R156" s="161"/>
      <c r="S156" s="161"/>
      <c r="T156" s="162"/>
      <c r="U156" s="161"/>
      <c r="V156" s="151"/>
      <c r="X156" s="151"/>
      <c r="Y156" s="151"/>
      <c r="Z156" s="151"/>
      <c r="AA156" s="151"/>
      <c r="AB156" s="151"/>
      <c r="AC156" s="151"/>
      <c r="AD156" s="151"/>
      <c r="AE156" s="151" t="s">
        <v>156</v>
      </c>
      <c r="AF156" s="151">
        <v>0</v>
      </c>
      <c r="AG156" s="151"/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>
      <c r="A157" s="152"/>
      <c r="B157" s="159"/>
      <c r="C157" s="191" t="s">
        <v>329</v>
      </c>
      <c r="D157" s="163"/>
      <c r="E157" s="167">
        <v>1</v>
      </c>
      <c r="F157" s="170"/>
      <c r="G157" s="170"/>
      <c r="H157" s="170"/>
      <c r="I157" s="170"/>
      <c r="J157" s="170"/>
      <c r="K157" s="170"/>
      <c r="L157" s="170"/>
      <c r="M157" s="170"/>
      <c r="N157" s="161"/>
      <c r="O157" s="161"/>
      <c r="P157" s="161"/>
      <c r="Q157" s="161"/>
      <c r="R157" s="161"/>
      <c r="S157" s="161"/>
      <c r="T157" s="162"/>
      <c r="U157" s="161"/>
      <c r="V157" s="151"/>
      <c r="X157" s="151"/>
      <c r="Y157" s="151"/>
      <c r="Z157" s="151"/>
      <c r="AA157" s="151"/>
      <c r="AB157" s="151"/>
      <c r="AC157" s="151"/>
      <c r="AD157" s="151"/>
      <c r="AE157" s="151" t="s">
        <v>156</v>
      </c>
      <c r="AF157" s="151">
        <v>0</v>
      </c>
      <c r="AG157" s="151"/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>
      <c r="A158" s="152"/>
      <c r="B158" s="159"/>
      <c r="C158" s="191" t="s">
        <v>330</v>
      </c>
      <c r="D158" s="163"/>
      <c r="E158" s="167"/>
      <c r="F158" s="170"/>
      <c r="G158" s="170"/>
      <c r="H158" s="170"/>
      <c r="I158" s="170"/>
      <c r="J158" s="170"/>
      <c r="K158" s="170"/>
      <c r="L158" s="170"/>
      <c r="M158" s="170"/>
      <c r="N158" s="161"/>
      <c r="O158" s="161"/>
      <c r="P158" s="161"/>
      <c r="Q158" s="161"/>
      <c r="R158" s="161"/>
      <c r="S158" s="161"/>
      <c r="T158" s="162"/>
      <c r="U158" s="161"/>
      <c r="V158" s="151"/>
      <c r="X158" s="151"/>
      <c r="Y158" s="151"/>
      <c r="Z158" s="151"/>
      <c r="AA158" s="151"/>
      <c r="AB158" s="151"/>
      <c r="AC158" s="151"/>
      <c r="AD158" s="151"/>
      <c r="AE158" s="151" t="s">
        <v>156</v>
      </c>
      <c r="AF158" s="151">
        <v>0</v>
      </c>
      <c r="AG158" s="151"/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>
      <c r="A159" s="152"/>
      <c r="B159" s="159"/>
      <c r="C159" s="191" t="s">
        <v>329</v>
      </c>
      <c r="D159" s="163"/>
      <c r="E159" s="167">
        <v>1</v>
      </c>
      <c r="F159" s="170"/>
      <c r="G159" s="170"/>
      <c r="H159" s="170"/>
      <c r="I159" s="170"/>
      <c r="J159" s="170"/>
      <c r="K159" s="170"/>
      <c r="L159" s="170"/>
      <c r="M159" s="170"/>
      <c r="N159" s="161"/>
      <c r="O159" s="161"/>
      <c r="P159" s="161"/>
      <c r="Q159" s="161"/>
      <c r="R159" s="161"/>
      <c r="S159" s="161"/>
      <c r="T159" s="162"/>
      <c r="U159" s="161"/>
      <c r="V159" s="151"/>
      <c r="X159" s="151"/>
      <c r="Y159" s="151"/>
      <c r="Z159" s="151"/>
      <c r="AA159" s="151"/>
      <c r="AB159" s="151"/>
      <c r="AC159" s="151"/>
      <c r="AD159" s="151"/>
      <c r="AE159" s="151" t="s">
        <v>156</v>
      </c>
      <c r="AF159" s="151">
        <v>0</v>
      </c>
      <c r="AG159" s="151"/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>
      <c r="A160" s="152">
        <v>54</v>
      </c>
      <c r="B160" s="159" t="s">
        <v>331</v>
      </c>
      <c r="C160" s="190" t="s">
        <v>332</v>
      </c>
      <c r="D160" s="161" t="s">
        <v>141</v>
      </c>
      <c r="E160" s="166">
        <v>1</v>
      </c>
      <c r="F160" s="169">
        <v>0</v>
      </c>
      <c r="G160" s="170">
        <f>ROUND(E160*F160,2)</f>
        <v>0</v>
      </c>
      <c r="H160" s="170"/>
      <c r="I160" s="170">
        <f>ROUND(E160*H160,2)</f>
        <v>0</v>
      </c>
      <c r="J160" s="170"/>
      <c r="K160" s="170">
        <f>ROUND(E160*J160,2)</f>
        <v>0</v>
      </c>
      <c r="L160" s="170">
        <v>21</v>
      </c>
      <c r="M160" s="170">
        <f>G160*(1+L160/100)</f>
        <v>0</v>
      </c>
      <c r="N160" s="161">
        <v>1.41E-3</v>
      </c>
      <c r="O160" s="161">
        <f>ROUND(E160*N160,5)</f>
        <v>1.41E-3</v>
      </c>
      <c r="P160" s="161">
        <v>0</v>
      </c>
      <c r="Q160" s="161">
        <f>ROUND(E160*P160,5)</f>
        <v>0</v>
      </c>
      <c r="R160" s="161"/>
      <c r="S160" s="161"/>
      <c r="T160" s="162">
        <v>2.46922</v>
      </c>
      <c r="U160" s="161">
        <f>ROUND(E160*T160,2)</f>
        <v>2.4700000000000002</v>
      </c>
      <c r="V160" s="151"/>
      <c r="X160" s="151"/>
      <c r="Y160" s="151"/>
      <c r="Z160" s="151"/>
      <c r="AA160" s="151"/>
      <c r="AB160" s="151"/>
      <c r="AC160" s="151"/>
      <c r="AD160" s="151"/>
      <c r="AE160" s="151" t="s">
        <v>142</v>
      </c>
      <c r="AF160" s="151"/>
      <c r="AG160" s="151"/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>
      <c r="A161" s="152"/>
      <c r="B161" s="159"/>
      <c r="C161" s="191" t="s">
        <v>333</v>
      </c>
      <c r="D161" s="163"/>
      <c r="E161" s="167"/>
      <c r="F161" s="170"/>
      <c r="G161" s="170"/>
      <c r="H161" s="170"/>
      <c r="I161" s="170"/>
      <c r="J161" s="170"/>
      <c r="K161" s="170"/>
      <c r="L161" s="170"/>
      <c r="M161" s="170"/>
      <c r="N161" s="161"/>
      <c r="O161" s="161"/>
      <c r="P161" s="161"/>
      <c r="Q161" s="161"/>
      <c r="R161" s="161"/>
      <c r="S161" s="161"/>
      <c r="T161" s="162"/>
      <c r="U161" s="161"/>
      <c r="V161" s="151"/>
      <c r="X161" s="151"/>
      <c r="Y161" s="151"/>
      <c r="Z161" s="151"/>
      <c r="AA161" s="151"/>
      <c r="AB161" s="151"/>
      <c r="AC161" s="151"/>
      <c r="AD161" s="151"/>
      <c r="AE161" s="151" t="s">
        <v>156</v>
      </c>
      <c r="AF161" s="151">
        <v>0</v>
      </c>
      <c r="AG161" s="151"/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>
      <c r="A162" s="152"/>
      <c r="B162" s="159"/>
      <c r="C162" s="191" t="s">
        <v>329</v>
      </c>
      <c r="D162" s="163"/>
      <c r="E162" s="167">
        <v>1</v>
      </c>
      <c r="F162" s="170"/>
      <c r="G162" s="170"/>
      <c r="H162" s="170"/>
      <c r="I162" s="170"/>
      <c r="J162" s="170"/>
      <c r="K162" s="170"/>
      <c r="L162" s="170"/>
      <c r="M162" s="170"/>
      <c r="N162" s="161"/>
      <c r="O162" s="161"/>
      <c r="P162" s="161"/>
      <c r="Q162" s="161"/>
      <c r="R162" s="161"/>
      <c r="S162" s="161"/>
      <c r="T162" s="162"/>
      <c r="U162" s="161"/>
      <c r="V162" s="151"/>
      <c r="X162" s="151"/>
      <c r="Y162" s="151"/>
      <c r="Z162" s="151"/>
      <c r="AA162" s="151"/>
      <c r="AB162" s="151"/>
      <c r="AC162" s="151"/>
      <c r="AD162" s="151"/>
      <c r="AE162" s="151" t="s">
        <v>156</v>
      </c>
      <c r="AF162" s="151">
        <v>0</v>
      </c>
      <c r="AG162" s="151"/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>
      <c r="A163" s="152">
        <v>55</v>
      </c>
      <c r="B163" s="159" t="s">
        <v>334</v>
      </c>
      <c r="C163" s="190" t="s">
        <v>335</v>
      </c>
      <c r="D163" s="161" t="s">
        <v>310</v>
      </c>
      <c r="E163" s="166">
        <v>1</v>
      </c>
      <c r="F163" s="169">
        <v>0</v>
      </c>
      <c r="G163" s="170">
        <f>ROUND(E163*F163,2)</f>
        <v>0</v>
      </c>
      <c r="H163" s="170"/>
      <c r="I163" s="170">
        <f>ROUND(E163*H163,2)</f>
        <v>0</v>
      </c>
      <c r="J163" s="170"/>
      <c r="K163" s="170">
        <f>ROUND(E163*J163,2)</f>
        <v>0</v>
      </c>
      <c r="L163" s="170">
        <v>21</v>
      </c>
      <c r="M163" s="170">
        <f>G163*(1+L163/100)</f>
        <v>0</v>
      </c>
      <c r="N163" s="161">
        <v>0</v>
      </c>
      <c r="O163" s="161">
        <f>ROUND(E163*N163,5)</f>
        <v>0</v>
      </c>
      <c r="P163" s="161">
        <v>7.1499999999999994E-2</v>
      </c>
      <c r="Q163" s="161">
        <f>ROUND(E163*P163,5)</f>
        <v>7.1499999999999994E-2</v>
      </c>
      <c r="R163" s="161"/>
      <c r="S163" s="161"/>
      <c r="T163" s="162">
        <v>0.38300000000000001</v>
      </c>
      <c r="U163" s="161">
        <f>ROUND(E163*T163,2)</f>
        <v>0.38</v>
      </c>
      <c r="V163" s="151"/>
      <c r="X163" s="151"/>
      <c r="Y163" s="151"/>
      <c r="Z163" s="151"/>
      <c r="AA163" s="151"/>
      <c r="AB163" s="151"/>
      <c r="AC163" s="151"/>
      <c r="AD163" s="151"/>
      <c r="AE163" s="151" t="s">
        <v>154</v>
      </c>
      <c r="AF163" s="151"/>
      <c r="AG163" s="151"/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ht="20.399999999999999" outlineLevel="1">
      <c r="A164" s="152">
        <v>56</v>
      </c>
      <c r="B164" s="159" t="s">
        <v>336</v>
      </c>
      <c r="C164" s="190" t="s">
        <v>337</v>
      </c>
      <c r="D164" s="161" t="s">
        <v>141</v>
      </c>
      <c r="E164" s="166">
        <v>2</v>
      </c>
      <c r="F164" s="169">
        <v>0</v>
      </c>
      <c r="G164" s="170">
        <f>ROUND(E164*F164,2)</f>
        <v>0</v>
      </c>
      <c r="H164" s="170"/>
      <c r="I164" s="170">
        <f>ROUND(E164*H164,2)</f>
        <v>0</v>
      </c>
      <c r="J164" s="170"/>
      <c r="K164" s="170">
        <f>ROUND(E164*J164,2)</f>
        <v>0</v>
      </c>
      <c r="L164" s="170">
        <v>21</v>
      </c>
      <c r="M164" s="170">
        <f>G164*(1+L164/100)</f>
        <v>0</v>
      </c>
      <c r="N164" s="161">
        <v>0</v>
      </c>
      <c r="O164" s="161">
        <f>ROUND(E164*N164,5)</f>
        <v>0</v>
      </c>
      <c r="P164" s="161">
        <v>0</v>
      </c>
      <c r="Q164" s="161">
        <f>ROUND(E164*P164,5)</f>
        <v>0</v>
      </c>
      <c r="R164" s="161"/>
      <c r="S164" s="161"/>
      <c r="T164" s="162">
        <v>0</v>
      </c>
      <c r="U164" s="161">
        <f>ROUND(E164*T164,2)</f>
        <v>0</v>
      </c>
      <c r="V164" s="151"/>
      <c r="X164" s="151"/>
      <c r="Y164" s="151"/>
      <c r="Z164" s="151"/>
      <c r="AA164" s="151"/>
      <c r="AB164" s="151"/>
      <c r="AC164" s="151"/>
      <c r="AD164" s="151"/>
      <c r="AE164" s="151" t="s">
        <v>154</v>
      </c>
      <c r="AF164" s="151"/>
      <c r="AG164" s="151"/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>
      <c r="A165" s="153" t="s">
        <v>137</v>
      </c>
      <c r="B165" s="160" t="s">
        <v>86</v>
      </c>
      <c r="C165" s="192" t="s">
        <v>87</v>
      </c>
      <c r="D165" s="164"/>
      <c r="E165" s="168"/>
      <c r="F165" s="171"/>
      <c r="G165" s="171">
        <f>SUMIF(AE166:AE167,"&lt;&gt;NOR",G166:G167)</f>
        <v>0</v>
      </c>
      <c r="H165" s="171"/>
      <c r="I165" s="171">
        <f>SUM(I166:I167)</f>
        <v>0</v>
      </c>
      <c r="J165" s="171"/>
      <c r="K165" s="171">
        <f>SUM(K166:K167)</f>
        <v>0</v>
      </c>
      <c r="L165" s="171"/>
      <c r="M165" s="171">
        <f>SUM(M166:M167)</f>
        <v>0</v>
      </c>
      <c r="N165" s="164"/>
      <c r="O165" s="164">
        <f>SUM(O166:O167)</f>
        <v>4.2000000000000002E-4</v>
      </c>
      <c r="P165" s="164"/>
      <c r="Q165" s="164">
        <f>SUM(Q166:Q167)</f>
        <v>7.7000000000000002E-3</v>
      </c>
      <c r="R165" s="164"/>
      <c r="S165" s="164"/>
      <c r="T165" s="165"/>
      <c r="U165" s="164">
        <f>SUM(U166:U167)</f>
        <v>1.52</v>
      </c>
      <c r="AE165" t="s">
        <v>138</v>
      </c>
    </row>
    <row r="166" spans="1:60" outlineLevel="1">
      <c r="A166" s="152">
        <v>57</v>
      </c>
      <c r="B166" s="159" t="s">
        <v>338</v>
      </c>
      <c r="C166" s="190" t="s">
        <v>339</v>
      </c>
      <c r="D166" s="161" t="s">
        <v>141</v>
      </c>
      <c r="E166" s="166">
        <v>7</v>
      </c>
      <c r="F166" s="169">
        <v>0</v>
      </c>
      <c r="G166" s="170">
        <f>ROUND(E166*F166,2)</f>
        <v>0</v>
      </c>
      <c r="H166" s="170"/>
      <c r="I166" s="170">
        <f>ROUND(E166*H166,2)</f>
        <v>0</v>
      </c>
      <c r="J166" s="170"/>
      <c r="K166" s="170">
        <f>ROUND(E166*J166,2)</f>
        <v>0</v>
      </c>
      <c r="L166" s="170">
        <v>21</v>
      </c>
      <c r="M166" s="170">
        <f>G166*(1+L166/100)</f>
        <v>0</v>
      </c>
      <c r="N166" s="161">
        <v>6.0000000000000002E-5</v>
      </c>
      <c r="O166" s="161">
        <f>ROUND(E166*N166,5)</f>
        <v>4.2000000000000002E-4</v>
      </c>
      <c r="P166" s="161">
        <v>1.1000000000000001E-3</v>
      </c>
      <c r="Q166" s="161">
        <f>ROUND(E166*P166,5)</f>
        <v>7.7000000000000002E-3</v>
      </c>
      <c r="R166" s="161"/>
      <c r="S166" s="161"/>
      <c r="T166" s="162">
        <v>7.2999999999999995E-2</v>
      </c>
      <c r="U166" s="161">
        <f>ROUND(E166*T166,2)</f>
        <v>0.51</v>
      </c>
      <c r="V166" s="151"/>
      <c r="X166" s="151"/>
      <c r="Y166" s="151"/>
      <c r="Z166" s="151"/>
      <c r="AA166" s="151"/>
      <c r="AB166" s="151"/>
      <c r="AC166" s="151"/>
      <c r="AD166" s="151"/>
      <c r="AE166" s="151" t="s">
        <v>154</v>
      </c>
      <c r="AF166" s="151"/>
      <c r="AG166" s="151"/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>
      <c r="A167" s="152">
        <v>58</v>
      </c>
      <c r="B167" s="159" t="s">
        <v>340</v>
      </c>
      <c r="C167" s="190" t="s">
        <v>341</v>
      </c>
      <c r="D167" s="161" t="s">
        <v>141</v>
      </c>
      <c r="E167" s="166">
        <v>7</v>
      </c>
      <c r="F167" s="169">
        <v>0</v>
      </c>
      <c r="G167" s="170">
        <f>ROUND(E167*F167,2)</f>
        <v>0</v>
      </c>
      <c r="H167" s="170"/>
      <c r="I167" s="170">
        <f>ROUND(E167*H167,2)</f>
        <v>0</v>
      </c>
      <c r="J167" s="170"/>
      <c r="K167" s="170">
        <f>ROUND(E167*J167,2)</f>
        <v>0</v>
      </c>
      <c r="L167" s="170">
        <v>21</v>
      </c>
      <c r="M167" s="170">
        <f>G167*(1+L167/100)</f>
        <v>0</v>
      </c>
      <c r="N167" s="161">
        <v>0</v>
      </c>
      <c r="O167" s="161">
        <f>ROUND(E167*N167,5)</f>
        <v>0</v>
      </c>
      <c r="P167" s="161">
        <v>0</v>
      </c>
      <c r="Q167" s="161">
        <f>ROUND(E167*P167,5)</f>
        <v>0</v>
      </c>
      <c r="R167" s="161"/>
      <c r="S167" s="161"/>
      <c r="T167" s="162">
        <v>0.14399999999999999</v>
      </c>
      <c r="U167" s="161">
        <f>ROUND(E167*T167,2)</f>
        <v>1.01</v>
      </c>
      <c r="V167" s="151"/>
      <c r="X167" s="151"/>
      <c r="Y167" s="151"/>
      <c r="Z167" s="151"/>
      <c r="AA167" s="151"/>
      <c r="AB167" s="151"/>
      <c r="AC167" s="151"/>
      <c r="AD167" s="151"/>
      <c r="AE167" s="151" t="s">
        <v>154</v>
      </c>
      <c r="AF167" s="151"/>
      <c r="AG167" s="151"/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>
      <c r="A168" s="153" t="s">
        <v>137</v>
      </c>
      <c r="B168" s="160" t="s">
        <v>88</v>
      </c>
      <c r="C168" s="192" t="s">
        <v>89</v>
      </c>
      <c r="D168" s="164"/>
      <c r="E168" s="168"/>
      <c r="F168" s="171"/>
      <c r="G168" s="171">
        <f>SUMIF(AE169:AE174,"&lt;&gt;NOR",G169:G174)</f>
        <v>0</v>
      </c>
      <c r="H168" s="171"/>
      <c r="I168" s="171">
        <f>SUM(I169:I174)</f>
        <v>0</v>
      </c>
      <c r="J168" s="171"/>
      <c r="K168" s="171">
        <f>SUM(K169:K174)</f>
        <v>0</v>
      </c>
      <c r="L168" s="171"/>
      <c r="M168" s="171">
        <f>SUM(M169:M174)</f>
        <v>0</v>
      </c>
      <c r="N168" s="164"/>
      <c r="O168" s="164">
        <f>SUM(O169:O174)</f>
        <v>0</v>
      </c>
      <c r="P168" s="164"/>
      <c r="Q168" s="164">
        <f>SUM(Q169:Q174)</f>
        <v>0.12162000000000001</v>
      </c>
      <c r="R168" s="164"/>
      <c r="S168" s="164"/>
      <c r="T168" s="165"/>
      <c r="U168" s="164">
        <f>SUM(U169:U174)</f>
        <v>1.5999999999999999</v>
      </c>
      <c r="AE168" t="s">
        <v>138</v>
      </c>
    </row>
    <row r="169" spans="1:60" outlineLevel="1">
      <c r="A169" s="152">
        <v>59</v>
      </c>
      <c r="B169" s="159" t="s">
        <v>342</v>
      </c>
      <c r="C169" s="190" t="s">
        <v>343</v>
      </c>
      <c r="D169" s="161" t="s">
        <v>153</v>
      </c>
      <c r="E169" s="166">
        <v>5.1100000000000003</v>
      </c>
      <c r="F169" s="169">
        <v>0</v>
      </c>
      <c r="G169" s="170">
        <f>ROUND(E169*F169,2)</f>
        <v>0</v>
      </c>
      <c r="H169" s="170"/>
      <c r="I169" s="170">
        <f>ROUND(E169*H169,2)</f>
        <v>0</v>
      </c>
      <c r="J169" s="170"/>
      <c r="K169" s="170">
        <f>ROUND(E169*J169,2)</f>
        <v>0</v>
      </c>
      <c r="L169" s="170">
        <v>21</v>
      </c>
      <c r="M169" s="170">
        <f>G169*(1+L169/100)</f>
        <v>0</v>
      </c>
      <c r="N169" s="161">
        <v>0</v>
      </c>
      <c r="O169" s="161">
        <f>ROUND(E169*N169,5)</f>
        <v>0</v>
      </c>
      <c r="P169" s="161">
        <v>0</v>
      </c>
      <c r="Q169" s="161">
        <f>ROUND(E169*P169,5)</f>
        <v>0</v>
      </c>
      <c r="R169" s="161"/>
      <c r="S169" s="161"/>
      <c r="T169" s="162">
        <v>5.1999999999999998E-2</v>
      </c>
      <c r="U169" s="161">
        <f>ROUND(E169*T169,2)</f>
        <v>0.27</v>
      </c>
      <c r="V169" s="151"/>
      <c r="X169" s="151"/>
      <c r="Y169" s="151"/>
      <c r="Z169" s="151"/>
      <c r="AA169" s="151"/>
      <c r="AB169" s="151"/>
      <c r="AC169" s="151"/>
      <c r="AD169" s="151"/>
      <c r="AE169" s="151" t="s">
        <v>154</v>
      </c>
      <c r="AF169" s="151"/>
      <c r="AG169" s="151"/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>
      <c r="A170" s="152"/>
      <c r="B170" s="159"/>
      <c r="C170" s="191" t="s">
        <v>344</v>
      </c>
      <c r="D170" s="163"/>
      <c r="E170" s="167">
        <v>5.1100000000000003</v>
      </c>
      <c r="F170" s="170"/>
      <c r="G170" s="170"/>
      <c r="H170" s="170"/>
      <c r="I170" s="170"/>
      <c r="J170" s="170"/>
      <c r="K170" s="170"/>
      <c r="L170" s="170"/>
      <c r="M170" s="170"/>
      <c r="N170" s="161"/>
      <c r="O170" s="161"/>
      <c r="P170" s="161"/>
      <c r="Q170" s="161"/>
      <c r="R170" s="161"/>
      <c r="S170" s="161"/>
      <c r="T170" s="162"/>
      <c r="U170" s="161"/>
      <c r="V170" s="151"/>
      <c r="X170" s="151"/>
      <c r="Y170" s="151"/>
      <c r="Z170" s="151"/>
      <c r="AA170" s="151"/>
      <c r="AB170" s="151"/>
      <c r="AC170" s="151"/>
      <c r="AD170" s="151"/>
      <c r="AE170" s="151" t="s">
        <v>156</v>
      </c>
      <c r="AF170" s="151">
        <v>0</v>
      </c>
      <c r="AG170" s="151"/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>
      <c r="A171" s="152">
        <v>60</v>
      </c>
      <c r="B171" s="159" t="s">
        <v>345</v>
      </c>
      <c r="C171" s="190" t="s">
        <v>346</v>
      </c>
      <c r="D171" s="161" t="s">
        <v>153</v>
      </c>
      <c r="E171" s="166">
        <v>5.1100000000000003</v>
      </c>
      <c r="F171" s="169">
        <v>0</v>
      </c>
      <c r="G171" s="170">
        <f>ROUND(E171*F171,2)</f>
        <v>0</v>
      </c>
      <c r="H171" s="170"/>
      <c r="I171" s="170">
        <f>ROUND(E171*H171,2)</f>
        <v>0</v>
      </c>
      <c r="J171" s="170"/>
      <c r="K171" s="170">
        <f>ROUND(E171*J171,2)</f>
        <v>0</v>
      </c>
      <c r="L171" s="170">
        <v>21</v>
      </c>
      <c r="M171" s="170">
        <f>G171*(1+L171/100)</f>
        <v>0</v>
      </c>
      <c r="N171" s="161">
        <v>0</v>
      </c>
      <c r="O171" s="161">
        <f>ROUND(E171*N171,5)</f>
        <v>0</v>
      </c>
      <c r="P171" s="161">
        <v>2.3800000000000002E-2</v>
      </c>
      <c r="Q171" s="161">
        <f>ROUND(E171*P171,5)</f>
        <v>0.12162000000000001</v>
      </c>
      <c r="R171" s="161"/>
      <c r="S171" s="161"/>
      <c r="T171" s="162">
        <v>8.2000000000000003E-2</v>
      </c>
      <c r="U171" s="161">
        <f>ROUND(E171*T171,2)</f>
        <v>0.42</v>
      </c>
      <c r="V171" s="151"/>
      <c r="X171" s="151"/>
      <c r="Y171" s="151"/>
      <c r="Z171" s="151"/>
      <c r="AA171" s="151"/>
      <c r="AB171" s="151"/>
      <c r="AC171" s="151"/>
      <c r="AD171" s="151"/>
      <c r="AE171" s="151" t="s">
        <v>154</v>
      </c>
      <c r="AF171" s="151"/>
      <c r="AG171" s="151"/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>
      <c r="A172" s="152">
        <v>61</v>
      </c>
      <c r="B172" s="159" t="s">
        <v>347</v>
      </c>
      <c r="C172" s="190" t="s">
        <v>348</v>
      </c>
      <c r="D172" s="161" t="s">
        <v>153</v>
      </c>
      <c r="E172" s="166">
        <v>5.1100000000000003</v>
      </c>
      <c r="F172" s="169">
        <v>0</v>
      </c>
      <c r="G172" s="170">
        <f>ROUND(E172*F172,2)</f>
        <v>0</v>
      </c>
      <c r="H172" s="170"/>
      <c r="I172" s="170">
        <f>ROUND(E172*H172,2)</f>
        <v>0</v>
      </c>
      <c r="J172" s="170"/>
      <c r="K172" s="170">
        <f>ROUND(E172*J172,2)</f>
        <v>0</v>
      </c>
      <c r="L172" s="170">
        <v>21</v>
      </c>
      <c r="M172" s="170">
        <f>G172*(1+L172/100)</f>
        <v>0</v>
      </c>
      <c r="N172" s="161">
        <v>0</v>
      </c>
      <c r="O172" s="161">
        <f>ROUND(E172*N172,5)</f>
        <v>0</v>
      </c>
      <c r="P172" s="161">
        <v>0</v>
      </c>
      <c r="Q172" s="161">
        <f>ROUND(E172*P172,5)</f>
        <v>0</v>
      </c>
      <c r="R172" s="161"/>
      <c r="S172" s="161"/>
      <c r="T172" s="162">
        <v>6.2E-2</v>
      </c>
      <c r="U172" s="161">
        <f>ROUND(E172*T172,2)</f>
        <v>0.32</v>
      </c>
      <c r="V172" s="151"/>
      <c r="X172" s="151"/>
      <c r="Y172" s="151"/>
      <c r="Z172" s="151"/>
      <c r="AA172" s="151"/>
      <c r="AB172" s="151"/>
      <c r="AC172" s="151"/>
      <c r="AD172" s="151"/>
      <c r="AE172" s="151" t="s">
        <v>154</v>
      </c>
      <c r="AF172" s="151"/>
      <c r="AG172" s="151"/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>
      <c r="A173" s="152">
        <v>62</v>
      </c>
      <c r="B173" s="159" t="s">
        <v>349</v>
      </c>
      <c r="C173" s="190" t="s">
        <v>350</v>
      </c>
      <c r="D173" s="161" t="s">
        <v>153</v>
      </c>
      <c r="E173" s="166">
        <v>5.1100000000000003</v>
      </c>
      <c r="F173" s="169">
        <v>0</v>
      </c>
      <c r="G173" s="170">
        <f>ROUND(E173*F173,2)</f>
        <v>0</v>
      </c>
      <c r="H173" s="170"/>
      <c r="I173" s="170">
        <f>ROUND(E173*H173,2)</f>
        <v>0</v>
      </c>
      <c r="J173" s="170"/>
      <c r="K173" s="170">
        <f>ROUND(E173*J173,2)</f>
        <v>0</v>
      </c>
      <c r="L173" s="170">
        <v>21</v>
      </c>
      <c r="M173" s="170">
        <f>G173*(1+L173/100)</f>
        <v>0</v>
      </c>
      <c r="N173" s="161">
        <v>0</v>
      </c>
      <c r="O173" s="161">
        <f>ROUND(E173*N173,5)</f>
        <v>0</v>
      </c>
      <c r="P173" s="161">
        <v>0</v>
      </c>
      <c r="Q173" s="161">
        <f>ROUND(E173*P173,5)</f>
        <v>0</v>
      </c>
      <c r="R173" s="161"/>
      <c r="S173" s="161"/>
      <c r="T173" s="162">
        <v>3.1E-2</v>
      </c>
      <c r="U173" s="161">
        <f>ROUND(E173*T173,2)</f>
        <v>0.16</v>
      </c>
      <c r="V173" s="151"/>
      <c r="X173" s="151"/>
      <c r="Y173" s="151"/>
      <c r="Z173" s="151"/>
      <c r="AA173" s="151"/>
      <c r="AB173" s="151"/>
      <c r="AC173" s="151"/>
      <c r="AD173" s="151"/>
      <c r="AE173" s="151" t="s">
        <v>154</v>
      </c>
      <c r="AF173" s="151"/>
      <c r="AG173" s="151"/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>
      <c r="A174" s="152">
        <v>63</v>
      </c>
      <c r="B174" s="159" t="s">
        <v>351</v>
      </c>
      <c r="C174" s="190" t="s">
        <v>352</v>
      </c>
      <c r="D174" s="161" t="s">
        <v>141</v>
      </c>
      <c r="E174" s="166">
        <v>7</v>
      </c>
      <c r="F174" s="169">
        <v>0</v>
      </c>
      <c r="G174" s="170">
        <f>ROUND(E174*F174,2)</f>
        <v>0</v>
      </c>
      <c r="H174" s="170"/>
      <c r="I174" s="170">
        <f>ROUND(E174*H174,2)</f>
        <v>0</v>
      </c>
      <c r="J174" s="170"/>
      <c r="K174" s="170">
        <f>ROUND(E174*J174,2)</f>
        <v>0</v>
      </c>
      <c r="L174" s="170">
        <v>21</v>
      </c>
      <c r="M174" s="170">
        <f>G174*(1+L174/100)</f>
        <v>0</v>
      </c>
      <c r="N174" s="161">
        <v>0</v>
      </c>
      <c r="O174" s="161">
        <f>ROUND(E174*N174,5)</f>
        <v>0</v>
      </c>
      <c r="P174" s="161">
        <v>0</v>
      </c>
      <c r="Q174" s="161">
        <f>ROUND(E174*P174,5)</f>
        <v>0</v>
      </c>
      <c r="R174" s="161"/>
      <c r="S174" s="161"/>
      <c r="T174" s="162">
        <v>6.2E-2</v>
      </c>
      <c r="U174" s="161">
        <f>ROUND(E174*T174,2)</f>
        <v>0.43</v>
      </c>
      <c r="V174" s="151"/>
      <c r="X174" s="151"/>
      <c r="Y174" s="151"/>
      <c r="Z174" s="151"/>
      <c r="AA174" s="151"/>
      <c r="AB174" s="151"/>
      <c r="AC174" s="151"/>
      <c r="AD174" s="151"/>
      <c r="AE174" s="151" t="s">
        <v>154</v>
      </c>
      <c r="AF174" s="151"/>
      <c r="AG174" s="151"/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>
      <c r="A175" s="153" t="s">
        <v>137</v>
      </c>
      <c r="B175" s="160" t="s">
        <v>90</v>
      </c>
      <c r="C175" s="192" t="s">
        <v>91</v>
      </c>
      <c r="D175" s="164"/>
      <c r="E175" s="168"/>
      <c r="F175" s="171"/>
      <c r="G175" s="171">
        <f>SUMIF(AE176:AE176,"&lt;&gt;NOR",G176:G176)</f>
        <v>0</v>
      </c>
      <c r="H175" s="171"/>
      <c r="I175" s="171">
        <f>SUM(I176:I176)</f>
        <v>0</v>
      </c>
      <c r="J175" s="171"/>
      <c r="K175" s="171">
        <f>SUM(K176:K176)</f>
        <v>0</v>
      </c>
      <c r="L175" s="171"/>
      <c r="M175" s="171">
        <f>SUM(M176:M176)</f>
        <v>0</v>
      </c>
      <c r="N175" s="164"/>
      <c r="O175" s="164">
        <f>SUM(O176:O176)</f>
        <v>0</v>
      </c>
      <c r="P175" s="164"/>
      <c r="Q175" s="164">
        <f>SUM(Q176:Q176)</f>
        <v>3.0585</v>
      </c>
      <c r="R175" s="164"/>
      <c r="S175" s="164"/>
      <c r="T175" s="165"/>
      <c r="U175" s="164">
        <f>SUM(U176:U176)</f>
        <v>23.96</v>
      </c>
      <c r="AE175" t="s">
        <v>138</v>
      </c>
    </row>
    <row r="176" spans="1:60" outlineLevel="1">
      <c r="A176" s="152">
        <v>64</v>
      </c>
      <c r="B176" s="159" t="s">
        <v>353</v>
      </c>
      <c r="C176" s="190" t="s">
        <v>354</v>
      </c>
      <c r="D176" s="161" t="s">
        <v>153</v>
      </c>
      <c r="E176" s="166">
        <v>101.95</v>
      </c>
      <c r="F176" s="169">
        <v>0</v>
      </c>
      <c r="G176" s="170">
        <f>ROUND(E176*F176,2)</f>
        <v>0</v>
      </c>
      <c r="H176" s="170"/>
      <c r="I176" s="170">
        <f>ROUND(E176*H176,2)</f>
        <v>0</v>
      </c>
      <c r="J176" s="170"/>
      <c r="K176" s="170">
        <f>ROUND(E176*J176,2)</f>
        <v>0</v>
      </c>
      <c r="L176" s="170">
        <v>21</v>
      </c>
      <c r="M176" s="170">
        <f>G176*(1+L176/100)</f>
        <v>0</v>
      </c>
      <c r="N176" s="161">
        <v>0</v>
      </c>
      <c r="O176" s="161">
        <f>ROUND(E176*N176,5)</f>
        <v>0</v>
      </c>
      <c r="P176" s="161">
        <v>0.03</v>
      </c>
      <c r="Q176" s="161">
        <f>ROUND(E176*P176,5)</f>
        <v>3.0585</v>
      </c>
      <c r="R176" s="161"/>
      <c r="S176" s="161"/>
      <c r="T176" s="162">
        <v>0.23499999999999999</v>
      </c>
      <c r="U176" s="161">
        <f>ROUND(E176*T176,2)</f>
        <v>23.96</v>
      </c>
      <c r="V176" s="151"/>
      <c r="X176" s="151"/>
      <c r="Y176" s="151"/>
      <c r="Z176" s="151"/>
      <c r="AA176" s="151"/>
      <c r="AB176" s="151"/>
      <c r="AC176" s="151"/>
      <c r="AD176" s="151"/>
      <c r="AE176" s="151" t="s">
        <v>154</v>
      </c>
      <c r="AF176" s="151"/>
      <c r="AG176" s="151"/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>
      <c r="A177" s="153" t="s">
        <v>137</v>
      </c>
      <c r="B177" s="160" t="s">
        <v>92</v>
      </c>
      <c r="C177" s="192" t="s">
        <v>93</v>
      </c>
      <c r="D177" s="164"/>
      <c r="E177" s="168"/>
      <c r="F177" s="171"/>
      <c r="G177" s="171">
        <f>SUMIF(AE178:AE202,"&lt;&gt;NOR",G178:G202)</f>
        <v>0</v>
      </c>
      <c r="H177" s="171"/>
      <c r="I177" s="171">
        <f>SUM(I178:I202)</f>
        <v>0</v>
      </c>
      <c r="J177" s="171"/>
      <c r="K177" s="171">
        <f>SUM(K178:K202)</f>
        <v>0</v>
      </c>
      <c r="L177" s="171"/>
      <c r="M177" s="171">
        <f>SUM(M178:M202)</f>
        <v>0</v>
      </c>
      <c r="N177" s="164"/>
      <c r="O177" s="164">
        <f>SUM(O178:O202)</f>
        <v>0.38879000000000002</v>
      </c>
      <c r="P177" s="164"/>
      <c r="Q177" s="164">
        <f>SUM(Q178:Q202)</f>
        <v>4.0963200000000004</v>
      </c>
      <c r="R177" s="164"/>
      <c r="S177" s="164"/>
      <c r="T177" s="165"/>
      <c r="U177" s="164">
        <f>SUM(U178:U202)</f>
        <v>135.26</v>
      </c>
      <c r="AE177" t="s">
        <v>138</v>
      </c>
    </row>
    <row r="178" spans="1:60" outlineLevel="1">
      <c r="A178" s="152">
        <v>65</v>
      </c>
      <c r="B178" s="159" t="s">
        <v>355</v>
      </c>
      <c r="C178" s="190" t="s">
        <v>356</v>
      </c>
      <c r="D178" s="161" t="s">
        <v>153</v>
      </c>
      <c r="E178" s="166">
        <v>60.866999999999997</v>
      </c>
      <c r="F178" s="169">
        <v>0</v>
      </c>
      <c r="G178" s="170">
        <f>ROUND(E178*F178,2)</f>
        <v>0</v>
      </c>
      <c r="H178" s="170"/>
      <c r="I178" s="170">
        <f>ROUND(E178*H178,2)</f>
        <v>0</v>
      </c>
      <c r="J178" s="170"/>
      <c r="K178" s="170">
        <f>ROUND(E178*J178,2)</f>
        <v>0</v>
      </c>
      <c r="L178" s="170">
        <v>21</v>
      </c>
      <c r="M178" s="170">
        <f>G178*(1+L178/100)</f>
        <v>0</v>
      </c>
      <c r="N178" s="161">
        <v>0</v>
      </c>
      <c r="O178" s="161">
        <f>ROUND(E178*N178,5)</f>
        <v>0</v>
      </c>
      <c r="P178" s="161">
        <v>2.4649999999999998E-2</v>
      </c>
      <c r="Q178" s="161">
        <f>ROUND(E178*P178,5)</f>
        <v>1.50037</v>
      </c>
      <c r="R178" s="161"/>
      <c r="S178" s="161"/>
      <c r="T178" s="162">
        <v>0.25</v>
      </c>
      <c r="U178" s="161">
        <f>ROUND(E178*T178,2)</f>
        <v>15.22</v>
      </c>
      <c r="V178" s="151"/>
      <c r="X178" s="151"/>
      <c r="Y178" s="151"/>
      <c r="Z178" s="151"/>
      <c r="AA178" s="151"/>
      <c r="AB178" s="151"/>
      <c r="AC178" s="151"/>
      <c r="AD178" s="151"/>
      <c r="AE178" s="151" t="s">
        <v>154</v>
      </c>
      <c r="AF178" s="151"/>
      <c r="AG178" s="151"/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>
      <c r="A179" s="152"/>
      <c r="B179" s="159"/>
      <c r="C179" s="191" t="s">
        <v>357</v>
      </c>
      <c r="D179" s="163"/>
      <c r="E179" s="167">
        <v>38.880000000000003</v>
      </c>
      <c r="F179" s="170"/>
      <c r="G179" s="170"/>
      <c r="H179" s="170"/>
      <c r="I179" s="170"/>
      <c r="J179" s="170"/>
      <c r="K179" s="170"/>
      <c r="L179" s="170"/>
      <c r="M179" s="170"/>
      <c r="N179" s="161"/>
      <c r="O179" s="161"/>
      <c r="P179" s="161"/>
      <c r="Q179" s="161"/>
      <c r="R179" s="161"/>
      <c r="S179" s="161"/>
      <c r="T179" s="162"/>
      <c r="U179" s="161"/>
      <c r="V179" s="151"/>
      <c r="X179" s="151"/>
      <c r="Y179" s="151"/>
      <c r="Z179" s="151"/>
      <c r="AA179" s="151"/>
      <c r="AB179" s="151"/>
      <c r="AC179" s="151"/>
      <c r="AD179" s="151"/>
      <c r="AE179" s="151" t="s">
        <v>156</v>
      </c>
      <c r="AF179" s="151">
        <v>0</v>
      </c>
      <c r="AG179" s="151"/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>
      <c r="A180" s="152"/>
      <c r="B180" s="159"/>
      <c r="C180" s="191" t="s">
        <v>358</v>
      </c>
      <c r="D180" s="163"/>
      <c r="E180" s="167">
        <v>-9.18</v>
      </c>
      <c r="F180" s="170"/>
      <c r="G180" s="170"/>
      <c r="H180" s="170"/>
      <c r="I180" s="170"/>
      <c r="J180" s="170"/>
      <c r="K180" s="170"/>
      <c r="L180" s="170"/>
      <c r="M180" s="170"/>
      <c r="N180" s="161"/>
      <c r="O180" s="161"/>
      <c r="P180" s="161"/>
      <c r="Q180" s="161"/>
      <c r="R180" s="161"/>
      <c r="S180" s="161"/>
      <c r="T180" s="162"/>
      <c r="U180" s="161"/>
      <c r="V180" s="151"/>
      <c r="X180" s="151"/>
      <c r="Y180" s="151"/>
      <c r="Z180" s="151"/>
      <c r="AA180" s="151"/>
      <c r="AB180" s="151"/>
      <c r="AC180" s="151"/>
      <c r="AD180" s="151"/>
      <c r="AE180" s="151" t="s">
        <v>156</v>
      </c>
      <c r="AF180" s="151">
        <v>0</v>
      </c>
      <c r="AG180" s="151"/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>
      <c r="A181" s="152"/>
      <c r="B181" s="159"/>
      <c r="C181" s="191" t="s">
        <v>359</v>
      </c>
      <c r="D181" s="163"/>
      <c r="E181" s="167">
        <v>3.6</v>
      </c>
      <c r="F181" s="170"/>
      <c r="G181" s="170"/>
      <c r="H181" s="170"/>
      <c r="I181" s="170"/>
      <c r="J181" s="170"/>
      <c r="K181" s="170"/>
      <c r="L181" s="170"/>
      <c r="M181" s="170"/>
      <c r="N181" s="161"/>
      <c r="O181" s="161"/>
      <c r="P181" s="161"/>
      <c r="Q181" s="161"/>
      <c r="R181" s="161"/>
      <c r="S181" s="161"/>
      <c r="T181" s="162"/>
      <c r="U181" s="161"/>
      <c r="V181" s="151"/>
      <c r="X181" s="151"/>
      <c r="Y181" s="151"/>
      <c r="Z181" s="151"/>
      <c r="AA181" s="151"/>
      <c r="AB181" s="151"/>
      <c r="AC181" s="151"/>
      <c r="AD181" s="151"/>
      <c r="AE181" s="151" t="s">
        <v>156</v>
      </c>
      <c r="AF181" s="151">
        <v>0</v>
      </c>
      <c r="AG181" s="151"/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>
      <c r="A182" s="152"/>
      <c r="B182" s="159"/>
      <c r="C182" s="191" t="s">
        <v>360</v>
      </c>
      <c r="D182" s="163"/>
      <c r="E182" s="167">
        <v>15.108000000000001</v>
      </c>
      <c r="F182" s="170"/>
      <c r="G182" s="170"/>
      <c r="H182" s="170"/>
      <c r="I182" s="170"/>
      <c r="J182" s="170"/>
      <c r="K182" s="170"/>
      <c r="L182" s="170"/>
      <c r="M182" s="170"/>
      <c r="N182" s="161"/>
      <c r="O182" s="161"/>
      <c r="P182" s="161"/>
      <c r="Q182" s="161"/>
      <c r="R182" s="161"/>
      <c r="S182" s="161"/>
      <c r="T182" s="162"/>
      <c r="U182" s="161"/>
      <c r="V182" s="151"/>
      <c r="X182" s="151"/>
      <c r="Y182" s="151"/>
      <c r="Z182" s="151"/>
      <c r="AA182" s="151"/>
      <c r="AB182" s="151"/>
      <c r="AC182" s="151"/>
      <c r="AD182" s="151"/>
      <c r="AE182" s="151" t="s">
        <v>156</v>
      </c>
      <c r="AF182" s="151">
        <v>0</v>
      </c>
      <c r="AG182" s="151"/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>
      <c r="A183" s="152"/>
      <c r="B183" s="159"/>
      <c r="C183" s="191" t="s">
        <v>361</v>
      </c>
      <c r="D183" s="163"/>
      <c r="E183" s="167">
        <v>3.645</v>
      </c>
      <c r="F183" s="170"/>
      <c r="G183" s="170"/>
      <c r="H183" s="170"/>
      <c r="I183" s="170"/>
      <c r="J183" s="170"/>
      <c r="K183" s="170"/>
      <c r="L183" s="170"/>
      <c r="M183" s="170"/>
      <c r="N183" s="161"/>
      <c r="O183" s="161"/>
      <c r="P183" s="161"/>
      <c r="Q183" s="161"/>
      <c r="R183" s="161"/>
      <c r="S183" s="161"/>
      <c r="T183" s="162"/>
      <c r="U183" s="161"/>
      <c r="V183" s="151"/>
      <c r="X183" s="151"/>
      <c r="Y183" s="151"/>
      <c r="Z183" s="151"/>
      <c r="AA183" s="151"/>
      <c r="AB183" s="151"/>
      <c r="AC183" s="151"/>
      <c r="AD183" s="151"/>
      <c r="AE183" s="151" t="s">
        <v>156</v>
      </c>
      <c r="AF183" s="151">
        <v>0</v>
      </c>
      <c r="AG183" s="151"/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>
      <c r="A184" s="152"/>
      <c r="B184" s="159"/>
      <c r="C184" s="191" t="s">
        <v>362</v>
      </c>
      <c r="D184" s="163"/>
      <c r="E184" s="167">
        <v>1.35</v>
      </c>
      <c r="F184" s="170"/>
      <c r="G184" s="170"/>
      <c r="H184" s="170"/>
      <c r="I184" s="170"/>
      <c r="J184" s="170"/>
      <c r="K184" s="170"/>
      <c r="L184" s="170"/>
      <c r="M184" s="170"/>
      <c r="N184" s="161"/>
      <c r="O184" s="161"/>
      <c r="P184" s="161"/>
      <c r="Q184" s="161"/>
      <c r="R184" s="161"/>
      <c r="S184" s="161"/>
      <c r="T184" s="162"/>
      <c r="U184" s="161"/>
      <c r="V184" s="151"/>
      <c r="X184" s="151"/>
      <c r="Y184" s="151"/>
      <c r="Z184" s="151"/>
      <c r="AA184" s="151"/>
      <c r="AB184" s="151"/>
      <c r="AC184" s="151"/>
      <c r="AD184" s="151"/>
      <c r="AE184" s="151" t="s">
        <v>156</v>
      </c>
      <c r="AF184" s="151">
        <v>0</v>
      </c>
      <c r="AG184" s="151"/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>
      <c r="A185" s="152"/>
      <c r="B185" s="159"/>
      <c r="C185" s="191" t="s">
        <v>363</v>
      </c>
      <c r="D185" s="163"/>
      <c r="E185" s="167">
        <v>7.4640000000000004</v>
      </c>
      <c r="F185" s="170"/>
      <c r="G185" s="170"/>
      <c r="H185" s="170"/>
      <c r="I185" s="170"/>
      <c r="J185" s="170"/>
      <c r="K185" s="170"/>
      <c r="L185" s="170"/>
      <c r="M185" s="170"/>
      <c r="N185" s="161"/>
      <c r="O185" s="161"/>
      <c r="P185" s="161"/>
      <c r="Q185" s="161"/>
      <c r="R185" s="161"/>
      <c r="S185" s="161"/>
      <c r="T185" s="162"/>
      <c r="U185" s="161"/>
      <c r="V185" s="151"/>
      <c r="X185" s="151"/>
      <c r="Y185" s="151"/>
      <c r="Z185" s="151"/>
      <c r="AA185" s="151"/>
      <c r="AB185" s="151"/>
      <c r="AC185" s="151"/>
      <c r="AD185" s="151"/>
      <c r="AE185" s="151" t="s">
        <v>156</v>
      </c>
      <c r="AF185" s="151">
        <v>0</v>
      </c>
      <c r="AG185" s="151"/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>
      <c r="A186" s="152">
        <v>66</v>
      </c>
      <c r="B186" s="159" t="s">
        <v>364</v>
      </c>
      <c r="C186" s="190" t="s">
        <v>365</v>
      </c>
      <c r="D186" s="161" t="s">
        <v>153</v>
      </c>
      <c r="E186" s="166">
        <v>60.866999999999997</v>
      </c>
      <c r="F186" s="169">
        <v>0</v>
      </c>
      <c r="G186" s="170">
        <f>ROUND(E186*F186,2)</f>
        <v>0</v>
      </c>
      <c r="H186" s="170"/>
      <c r="I186" s="170">
        <f>ROUND(E186*H186,2)</f>
        <v>0</v>
      </c>
      <c r="J186" s="170"/>
      <c r="K186" s="170">
        <f>ROUND(E186*J186,2)</f>
        <v>0</v>
      </c>
      <c r="L186" s="170">
        <v>21</v>
      </c>
      <c r="M186" s="170">
        <f>G186*(1+L186/100)</f>
        <v>0</v>
      </c>
      <c r="N186" s="161">
        <v>0</v>
      </c>
      <c r="O186" s="161">
        <f>ROUND(E186*N186,5)</f>
        <v>0</v>
      </c>
      <c r="P186" s="161">
        <v>8.0000000000000002E-3</v>
      </c>
      <c r="Q186" s="161">
        <f>ROUND(E186*P186,5)</f>
        <v>0.48693999999999998</v>
      </c>
      <c r="R186" s="161"/>
      <c r="S186" s="161"/>
      <c r="T186" s="162">
        <v>6.6000000000000003E-2</v>
      </c>
      <c r="U186" s="161">
        <f>ROUND(E186*T186,2)</f>
        <v>4.0199999999999996</v>
      </c>
      <c r="V186" s="151"/>
      <c r="X186" s="151"/>
      <c r="Y186" s="151"/>
      <c r="Z186" s="151"/>
      <c r="AA186" s="151"/>
      <c r="AB186" s="151"/>
      <c r="AC186" s="151"/>
      <c r="AD186" s="151"/>
      <c r="AE186" s="151" t="s">
        <v>154</v>
      </c>
      <c r="AF186" s="151"/>
      <c r="AG186" s="151"/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>
      <c r="A187" s="152">
        <v>67</v>
      </c>
      <c r="B187" s="159" t="s">
        <v>366</v>
      </c>
      <c r="C187" s="190" t="s">
        <v>367</v>
      </c>
      <c r="D187" s="161" t="s">
        <v>153</v>
      </c>
      <c r="E187" s="166">
        <v>101.95</v>
      </c>
      <c r="F187" s="169">
        <v>0</v>
      </c>
      <c r="G187" s="170">
        <f>ROUND(E187*F187,2)</f>
        <v>0</v>
      </c>
      <c r="H187" s="170"/>
      <c r="I187" s="170">
        <f>ROUND(E187*H187,2)</f>
        <v>0</v>
      </c>
      <c r="J187" s="170"/>
      <c r="K187" s="170">
        <f>ROUND(E187*J187,2)</f>
        <v>0</v>
      </c>
      <c r="L187" s="170">
        <v>21</v>
      </c>
      <c r="M187" s="170">
        <f>G187*(1+L187/100)</f>
        <v>0</v>
      </c>
      <c r="N187" s="161">
        <v>0</v>
      </c>
      <c r="O187" s="161">
        <f>ROUND(E187*N187,5)</f>
        <v>0</v>
      </c>
      <c r="P187" s="161">
        <v>1.098E-2</v>
      </c>
      <c r="Q187" s="161">
        <f>ROUND(E187*P187,5)</f>
        <v>1.11941</v>
      </c>
      <c r="R187" s="161"/>
      <c r="S187" s="161"/>
      <c r="T187" s="162">
        <v>0.44</v>
      </c>
      <c r="U187" s="161">
        <f>ROUND(E187*T187,2)</f>
        <v>44.86</v>
      </c>
      <c r="V187" s="151"/>
      <c r="X187" s="151"/>
      <c r="Y187" s="151"/>
      <c r="Z187" s="151"/>
      <c r="AA187" s="151"/>
      <c r="AB187" s="151"/>
      <c r="AC187" s="151"/>
      <c r="AD187" s="151"/>
      <c r="AE187" s="151" t="s">
        <v>154</v>
      </c>
      <c r="AF187" s="151"/>
      <c r="AG187" s="151"/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>
      <c r="A188" s="152">
        <v>68</v>
      </c>
      <c r="B188" s="159" t="s">
        <v>368</v>
      </c>
      <c r="C188" s="190" t="s">
        <v>369</v>
      </c>
      <c r="D188" s="161" t="s">
        <v>153</v>
      </c>
      <c r="E188" s="166">
        <v>101.95</v>
      </c>
      <c r="F188" s="169">
        <v>0</v>
      </c>
      <c r="G188" s="170">
        <f>ROUND(E188*F188,2)</f>
        <v>0</v>
      </c>
      <c r="H188" s="170"/>
      <c r="I188" s="170">
        <f>ROUND(E188*H188,2)</f>
        <v>0</v>
      </c>
      <c r="J188" s="170"/>
      <c r="K188" s="170">
        <f>ROUND(E188*J188,2)</f>
        <v>0</v>
      </c>
      <c r="L188" s="170">
        <v>21</v>
      </c>
      <c r="M188" s="170">
        <f>G188*(1+L188/100)</f>
        <v>0</v>
      </c>
      <c r="N188" s="161">
        <v>0</v>
      </c>
      <c r="O188" s="161">
        <f>ROUND(E188*N188,5)</f>
        <v>0</v>
      </c>
      <c r="P188" s="161">
        <v>8.0000000000000002E-3</v>
      </c>
      <c r="Q188" s="161">
        <f>ROUND(E188*P188,5)</f>
        <v>0.81559999999999999</v>
      </c>
      <c r="R188" s="161"/>
      <c r="S188" s="161"/>
      <c r="T188" s="162">
        <v>6.6000000000000003E-2</v>
      </c>
      <c r="U188" s="161">
        <f>ROUND(E188*T188,2)</f>
        <v>6.73</v>
      </c>
      <c r="V188" s="151"/>
      <c r="X188" s="151"/>
      <c r="Y188" s="151"/>
      <c r="Z188" s="151"/>
      <c r="AA188" s="151"/>
      <c r="AB188" s="151"/>
      <c r="AC188" s="151"/>
      <c r="AD188" s="151"/>
      <c r="AE188" s="151" t="s">
        <v>154</v>
      </c>
      <c r="AF188" s="151"/>
      <c r="AG188" s="151"/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>
      <c r="A189" s="152">
        <v>69</v>
      </c>
      <c r="B189" s="159" t="s">
        <v>370</v>
      </c>
      <c r="C189" s="190" t="s">
        <v>371</v>
      </c>
      <c r="D189" s="161" t="s">
        <v>141</v>
      </c>
      <c r="E189" s="166">
        <v>1</v>
      </c>
      <c r="F189" s="169">
        <v>0</v>
      </c>
      <c r="G189" s="170">
        <f>ROUND(E189*F189,2)</f>
        <v>0</v>
      </c>
      <c r="H189" s="170"/>
      <c r="I189" s="170">
        <f>ROUND(E189*H189,2)</f>
        <v>0</v>
      </c>
      <c r="J189" s="170"/>
      <c r="K189" s="170">
        <f>ROUND(E189*J189,2)</f>
        <v>0</v>
      </c>
      <c r="L189" s="170">
        <v>21</v>
      </c>
      <c r="M189" s="170">
        <f>G189*(1+L189/100)</f>
        <v>0</v>
      </c>
      <c r="N189" s="161">
        <v>0</v>
      </c>
      <c r="O189" s="161">
        <f>ROUND(E189*N189,5)</f>
        <v>0</v>
      </c>
      <c r="P189" s="161">
        <v>0.17399999999999999</v>
      </c>
      <c r="Q189" s="161">
        <f>ROUND(E189*P189,5)</f>
        <v>0.17399999999999999</v>
      </c>
      <c r="R189" s="161"/>
      <c r="S189" s="161"/>
      <c r="T189" s="162">
        <v>0.95</v>
      </c>
      <c r="U189" s="161">
        <f>ROUND(E189*T189,2)</f>
        <v>0.95</v>
      </c>
      <c r="V189" s="151"/>
      <c r="X189" s="151"/>
      <c r="Y189" s="151"/>
      <c r="Z189" s="151"/>
      <c r="AA189" s="151"/>
      <c r="AB189" s="151"/>
      <c r="AC189" s="151"/>
      <c r="AD189" s="151"/>
      <c r="AE189" s="151" t="s">
        <v>154</v>
      </c>
      <c r="AF189" s="151"/>
      <c r="AG189" s="151"/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ht="20.399999999999999" outlineLevel="1">
      <c r="A190" s="152">
        <v>70</v>
      </c>
      <c r="B190" s="159" t="s">
        <v>372</v>
      </c>
      <c r="C190" s="190" t="s">
        <v>373</v>
      </c>
      <c r="D190" s="161" t="s">
        <v>205</v>
      </c>
      <c r="E190" s="166">
        <v>1</v>
      </c>
      <c r="F190" s="169">
        <v>0</v>
      </c>
      <c r="G190" s="170">
        <f>ROUND(E190*F190,2)</f>
        <v>0</v>
      </c>
      <c r="H190" s="170"/>
      <c r="I190" s="170">
        <f>ROUND(E190*H190,2)</f>
        <v>0</v>
      </c>
      <c r="J190" s="170"/>
      <c r="K190" s="170">
        <f>ROUND(E190*J190,2)</f>
        <v>0</v>
      </c>
      <c r="L190" s="170">
        <v>21</v>
      </c>
      <c r="M190" s="170">
        <f>G190*(1+L190/100)</f>
        <v>0</v>
      </c>
      <c r="N190" s="161">
        <v>0</v>
      </c>
      <c r="O190" s="161">
        <f>ROUND(E190*N190,5)</f>
        <v>0</v>
      </c>
      <c r="P190" s="161">
        <v>0</v>
      </c>
      <c r="Q190" s="161">
        <f>ROUND(E190*P190,5)</f>
        <v>0</v>
      </c>
      <c r="R190" s="161"/>
      <c r="S190" s="161"/>
      <c r="T190" s="162">
        <v>0</v>
      </c>
      <c r="U190" s="161">
        <f>ROUND(E190*T190,2)</f>
        <v>0</v>
      </c>
      <c r="V190" s="151"/>
      <c r="X190" s="151"/>
      <c r="Y190" s="151"/>
      <c r="Z190" s="151"/>
      <c r="AA190" s="151"/>
      <c r="AB190" s="151"/>
      <c r="AC190" s="151"/>
      <c r="AD190" s="151"/>
      <c r="AE190" s="151" t="s">
        <v>154</v>
      </c>
      <c r="AF190" s="151"/>
      <c r="AG190" s="151"/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>
      <c r="A191" s="152"/>
      <c r="B191" s="159"/>
      <c r="C191" s="248" t="s">
        <v>374</v>
      </c>
      <c r="D191" s="249"/>
      <c r="E191" s="250"/>
      <c r="F191" s="251"/>
      <c r="G191" s="252"/>
      <c r="H191" s="170"/>
      <c r="I191" s="170"/>
      <c r="J191" s="170"/>
      <c r="K191" s="170"/>
      <c r="L191" s="170"/>
      <c r="M191" s="170"/>
      <c r="N191" s="161"/>
      <c r="O191" s="161"/>
      <c r="P191" s="161"/>
      <c r="Q191" s="161"/>
      <c r="R191" s="161"/>
      <c r="S191" s="161"/>
      <c r="T191" s="162"/>
      <c r="U191" s="161"/>
      <c r="V191" s="151"/>
      <c r="X191" s="151"/>
      <c r="Y191" s="151"/>
      <c r="Z191" s="151"/>
      <c r="AA191" s="151"/>
      <c r="AB191" s="151"/>
      <c r="AC191" s="151"/>
      <c r="AD191" s="151"/>
      <c r="AE191" s="151" t="s">
        <v>144</v>
      </c>
      <c r="AF191" s="151"/>
      <c r="AG191" s="151"/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4" t="str">
        <f>C191</f>
        <v>Včetně šetrné demontáže a zpětné montáže křídla do zárubně</v>
      </c>
      <c r="BB191" s="151"/>
      <c r="BC191" s="151"/>
      <c r="BD191" s="151"/>
      <c r="BE191" s="151"/>
      <c r="BF191" s="151"/>
      <c r="BG191" s="151"/>
      <c r="BH191" s="151"/>
    </row>
    <row r="192" spans="1:60" outlineLevel="1">
      <c r="A192" s="152">
        <v>71</v>
      </c>
      <c r="B192" s="159" t="s">
        <v>375</v>
      </c>
      <c r="C192" s="190" t="s">
        <v>376</v>
      </c>
      <c r="D192" s="161" t="s">
        <v>153</v>
      </c>
      <c r="E192" s="166">
        <v>82.022499999999994</v>
      </c>
      <c r="F192" s="169">
        <v>0</v>
      </c>
      <c r="G192" s="170">
        <f>ROUND(E192*F192,2)</f>
        <v>0</v>
      </c>
      <c r="H192" s="170"/>
      <c r="I192" s="170">
        <f>ROUND(E192*H192,2)</f>
        <v>0</v>
      </c>
      <c r="J192" s="170"/>
      <c r="K192" s="170">
        <f>ROUND(E192*J192,2)</f>
        <v>0</v>
      </c>
      <c r="L192" s="170">
        <v>21</v>
      </c>
      <c r="M192" s="170">
        <f>G192*(1+L192/100)</f>
        <v>0</v>
      </c>
      <c r="N192" s="161">
        <v>4.7400000000000003E-3</v>
      </c>
      <c r="O192" s="161">
        <f>ROUND(E192*N192,5)</f>
        <v>0.38879000000000002</v>
      </c>
      <c r="P192" s="161">
        <v>0</v>
      </c>
      <c r="Q192" s="161">
        <f>ROUND(E192*P192,5)</f>
        <v>0</v>
      </c>
      <c r="R192" s="161"/>
      <c r="S192" s="161"/>
      <c r="T192" s="162">
        <v>0.76322000000000001</v>
      </c>
      <c r="U192" s="161">
        <f>ROUND(E192*T192,2)</f>
        <v>62.6</v>
      </c>
      <c r="V192" s="151"/>
      <c r="X192" s="151"/>
      <c r="Y192" s="151"/>
      <c r="Z192" s="151"/>
      <c r="AA192" s="151"/>
      <c r="AB192" s="151"/>
      <c r="AC192" s="151"/>
      <c r="AD192" s="151"/>
      <c r="AE192" s="151" t="s">
        <v>142</v>
      </c>
      <c r="AF192" s="151"/>
      <c r="AG192" s="151"/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>
      <c r="A193" s="152"/>
      <c r="B193" s="159"/>
      <c r="C193" s="248" t="s">
        <v>377</v>
      </c>
      <c r="D193" s="249"/>
      <c r="E193" s="250"/>
      <c r="F193" s="251"/>
      <c r="G193" s="252"/>
      <c r="H193" s="170"/>
      <c r="I193" s="170"/>
      <c r="J193" s="170"/>
      <c r="K193" s="170"/>
      <c r="L193" s="170"/>
      <c r="M193" s="170"/>
      <c r="N193" s="161"/>
      <c r="O193" s="161"/>
      <c r="P193" s="161"/>
      <c r="Q193" s="161"/>
      <c r="R193" s="161"/>
      <c r="S193" s="161"/>
      <c r="T193" s="162"/>
      <c r="U193" s="161"/>
      <c r="V193" s="151"/>
      <c r="X193" s="151"/>
      <c r="Y193" s="151"/>
      <c r="Z193" s="151"/>
      <c r="AA193" s="151"/>
      <c r="AB193" s="151"/>
      <c r="AC193" s="151"/>
      <c r="AD193" s="151"/>
      <c r="AE193" s="151" t="s">
        <v>144</v>
      </c>
      <c r="AF193" s="151"/>
      <c r="AG193" s="151"/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4" t="str">
        <f>C193</f>
        <v>obklad z aglomerovaných desek do plochy 1,5 m2, podkladový rošt, dodávka řeziva na rošt a dodávka desek</v>
      </c>
      <c r="BB193" s="151"/>
      <c r="BC193" s="151"/>
      <c r="BD193" s="151"/>
      <c r="BE193" s="151"/>
      <c r="BF193" s="151"/>
      <c r="BG193" s="151"/>
      <c r="BH193" s="151"/>
    </row>
    <row r="194" spans="1:60" outlineLevel="1">
      <c r="A194" s="152"/>
      <c r="B194" s="159"/>
      <c r="C194" s="191" t="s">
        <v>248</v>
      </c>
      <c r="D194" s="163"/>
      <c r="E194" s="167"/>
      <c r="F194" s="170"/>
      <c r="G194" s="170"/>
      <c r="H194" s="170"/>
      <c r="I194" s="170"/>
      <c r="J194" s="170"/>
      <c r="K194" s="170"/>
      <c r="L194" s="170"/>
      <c r="M194" s="170"/>
      <c r="N194" s="161"/>
      <c r="O194" s="161"/>
      <c r="P194" s="161"/>
      <c r="Q194" s="161"/>
      <c r="R194" s="161"/>
      <c r="S194" s="161"/>
      <c r="T194" s="162"/>
      <c r="U194" s="161"/>
      <c r="V194" s="151"/>
      <c r="X194" s="151"/>
      <c r="Y194" s="151"/>
      <c r="Z194" s="151"/>
      <c r="AA194" s="151"/>
      <c r="AB194" s="151"/>
      <c r="AC194" s="151"/>
      <c r="AD194" s="151"/>
      <c r="AE194" s="151" t="s">
        <v>156</v>
      </c>
      <c r="AF194" s="151">
        <v>0</v>
      </c>
      <c r="AG194" s="151"/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>
      <c r="A195" s="152"/>
      <c r="B195" s="159"/>
      <c r="C195" s="191" t="s">
        <v>378</v>
      </c>
      <c r="D195" s="163"/>
      <c r="E195" s="167">
        <v>29.974</v>
      </c>
      <c r="F195" s="170"/>
      <c r="G195" s="170"/>
      <c r="H195" s="170"/>
      <c r="I195" s="170"/>
      <c r="J195" s="170"/>
      <c r="K195" s="170"/>
      <c r="L195" s="170"/>
      <c r="M195" s="170"/>
      <c r="N195" s="161"/>
      <c r="O195" s="161"/>
      <c r="P195" s="161"/>
      <c r="Q195" s="161"/>
      <c r="R195" s="161"/>
      <c r="S195" s="161"/>
      <c r="T195" s="162"/>
      <c r="U195" s="161"/>
      <c r="V195" s="151"/>
      <c r="X195" s="151"/>
      <c r="Y195" s="151"/>
      <c r="Z195" s="151"/>
      <c r="AA195" s="151"/>
      <c r="AB195" s="151"/>
      <c r="AC195" s="151"/>
      <c r="AD195" s="151"/>
      <c r="AE195" s="151" t="s">
        <v>156</v>
      </c>
      <c r="AF195" s="151">
        <v>0</v>
      </c>
      <c r="AG195" s="151"/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>
      <c r="A196" s="152"/>
      <c r="B196" s="159"/>
      <c r="C196" s="191" t="s">
        <v>379</v>
      </c>
      <c r="D196" s="163"/>
      <c r="E196" s="167">
        <v>3.7349999999999999</v>
      </c>
      <c r="F196" s="170"/>
      <c r="G196" s="170"/>
      <c r="H196" s="170"/>
      <c r="I196" s="170"/>
      <c r="J196" s="170"/>
      <c r="K196" s="170"/>
      <c r="L196" s="170"/>
      <c r="M196" s="170"/>
      <c r="N196" s="161"/>
      <c r="O196" s="161"/>
      <c r="P196" s="161"/>
      <c r="Q196" s="161"/>
      <c r="R196" s="161"/>
      <c r="S196" s="161"/>
      <c r="T196" s="162"/>
      <c r="U196" s="161"/>
      <c r="V196" s="151"/>
      <c r="X196" s="151"/>
      <c r="Y196" s="151"/>
      <c r="Z196" s="151"/>
      <c r="AA196" s="151"/>
      <c r="AB196" s="151"/>
      <c r="AC196" s="151"/>
      <c r="AD196" s="151"/>
      <c r="AE196" s="151" t="s">
        <v>156</v>
      </c>
      <c r="AF196" s="151">
        <v>0</v>
      </c>
      <c r="AG196" s="151"/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>
      <c r="A197" s="152"/>
      <c r="B197" s="159"/>
      <c r="C197" s="191" t="s">
        <v>380</v>
      </c>
      <c r="D197" s="163"/>
      <c r="E197" s="167">
        <v>14.413500000000001</v>
      </c>
      <c r="F197" s="170"/>
      <c r="G197" s="170"/>
      <c r="H197" s="170"/>
      <c r="I197" s="170"/>
      <c r="J197" s="170"/>
      <c r="K197" s="170"/>
      <c r="L197" s="170"/>
      <c r="M197" s="170"/>
      <c r="N197" s="161"/>
      <c r="O197" s="161"/>
      <c r="P197" s="161"/>
      <c r="Q197" s="161"/>
      <c r="R197" s="161"/>
      <c r="S197" s="161"/>
      <c r="T197" s="162"/>
      <c r="U197" s="161"/>
      <c r="V197" s="151"/>
      <c r="X197" s="151"/>
      <c r="Y197" s="151"/>
      <c r="Z197" s="151"/>
      <c r="AA197" s="151"/>
      <c r="AB197" s="151"/>
      <c r="AC197" s="151"/>
      <c r="AD197" s="151"/>
      <c r="AE197" s="151" t="s">
        <v>156</v>
      </c>
      <c r="AF197" s="151">
        <v>0</v>
      </c>
      <c r="AG197" s="151"/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>
      <c r="A198" s="152"/>
      <c r="B198" s="159"/>
      <c r="C198" s="191" t="s">
        <v>381</v>
      </c>
      <c r="D198" s="163"/>
      <c r="E198" s="167">
        <v>7.98</v>
      </c>
      <c r="F198" s="170"/>
      <c r="G198" s="170"/>
      <c r="H198" s="170"/>
      <c r="I198" s="170"/>
      <c r="J198" s="170"/>
      <c r="K198" s="170"/>
      <c r="L198" s="170"/>
      <c r="M198" s="170"/>
      <c r="N198" s="161"/>
      <c r="O198" s="161"/>
      <c r="P198" s="161"/>
      <c r="Q198" s="161"/>
      <c r="R198" s="161"/>
      <c r="S198" s="161"/>
      <c r="T198" s="162"/>
      <c r="U198" s="161"/>
      <c r="V198" s="151"/>
      <c r="X198" s="151"/>
      <c r="Y198" s="151"/>
      <c r="Z198" s="151"/>
      <c r="AA198" s="151"/>
      <c r="AB198" s="151"/>
      <c r="AC198" s="151"/>
      <c r="AD198" s="151"/>
      <c r="AE198" s="151" t="s">
        <v>156</v>
      </c>
      <c r="AF198" s="151">
        <v>0</v>
      </c>
      <c r="AG198" s="151"/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>
      <c r="A199" s="152"/>
      <c r="B199" s="159"/>
      <c r="C199" s="191" t="s">
        <v>250</v>
      </c>
      <c r="D199" s="163"/>
      <c r="E199" s="167"/>
      <c r="F199" s="170"/>
      <c r="G199" s="170"/>
      <c r="H199" s="170"/>
      <c r="I199" s="170"/>
      <c r="J199" s="170"/>
      <c r="K199" s="170"/>
      <c r="L199" s="170"/>
      <c r="M199" s="170"/>
      <c r="N199" s="161"/>
      <c r="O199" s="161"/>
      <c r="P199" s="161"/>
      <c r="Q199" s="161"/>
      <c r="R199" s="161"/>
      <c r="S199" s="161"/>
      <c r="T199" s="162"/>
      <c r="U199" s="161"/>
      <c r="V199" s="151"/>
      <c r="X199" s="151"/>
      <c r="Y199" s="151"/>
      <c r="Z199" s="151"/>
      <c r="AA199" s="151"/>
      <c r="AB199" s="151"/>
      <c r="AC199" s="151"/>
      <c r="AD199" s="151"/>
      <c r="AE199" s="151" t="s">
        <v>156</v>
      </c>
      <c r="AF199" s="151">
        <v>0</v>
      </c>
      <c r="AG199" s="151"/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>
      <c r="A200" s="152"/>
      <c r="B200" s="159"/>
      <c r="C200" s="191" t="s">
        <v>382</v>
      </c>
      <c r="D200" s="163"/>
      <c r="E200" s="167">
        <v>33.840000000000003</v>
      </c>
      <c r="F200" s="170"/>
      <c r="G200" s="170"/>
      <c r="H200" s="170"/>
      <c r="I200" s="170"/>
      <c r="J200" s="170"/>
      <c r="K200" s="170"/>
      <c r="L200" s="170"/>
      <c r="M200" s="170"/>
      <c r="N200" s="161"/>
      <c r="O200" s="161"/>
      <c r="P200" s="161"/>
      <c r="Q200" s="161"/>
      <c r="R200" s="161"/>
      <c r="S200" s="161"/>
      <c r="T200" s="162"/>
      <c r="U200" s="161"/>
      <c r="V200" s="151"/>
      <c r="X200" s="151"/>
      <c r="Y200" s="151"/>
      <c r="Z200" s="151"/>
      <c r="AA200" s="151"/>
      <c r="AB200" s="151"/>
      <c r="AC200" s="151"/>
      <c r="AD200" s="151"/>
      <c r="AE200" s="151" t="s">
        <v>156</v>
      </c>
      <c r="AF200" s="151">
        <v>0</v>
      </c>
      <c r="AG200" s="151"/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>
      <c r="A201" s="152"/>
      <c r="B201" s="159"/>
      <c r="C201" s="191" t="s">
        <v>383</v>
      </c>
      <c r="D201" s="163"/>
      <c r="E201" s="167">
        <v>-7.92</v>
      </c>
      <c r="F201" s="170"/>
      <c r="G201" s="170"/>
      <c r="H201" s="170"/>
      <c r="I201" s="170"/>
      <c r="J201" s="170"/>
      <c r="K201" s="170"/>
      <c r="L201" s="170"/>
      <c r="M201" s="170"/>
      <c r="N201" s="161"/>
      <c r="O201" s="161"/>
      <c r="P201" s="161"/>
      <c r="Q201" s="161"/>
      <c r="R201" s="161"/>
      <c r="S201" s="161"/>
      <c r="T201" s="162"/>
      <c r="U201" s="161"/>
      <c r="V201" s="151"/>
      <c r="X201" s="151"/>
      <c r="Y201" s="151"/>
      <c r="Z201" s="151"/>
      <c r="AA201" s="151"/>
      <c r="AB201" s="151"/>
      <c r="AC201" s="151"/>
      <c r="AD201" s="151"/>
      <c r="AE201" s="151" t="s">
        <v>156</v>
      </c>
      <c r="AF201" s="151">
        <v>0</v>
      </c>
      <c r="AG201" s="151"/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>
      <c r="A202" s="152">
        <v>72</v>
      </c>
      <c r="B202" s="159" t="s">
        <v>384</v>
      </c>
      <c r="C202" s="190" t="s">
        <v>385</v>
      </c>
      <c r="D202" s="161" t="s">
        <v>275</v>
      </c>
      <c r="E202" s="166">
        <v>0.38900000000000001</v>
      </c>
      <c r="F202" s="169">
        <v>0</v>
      </c>
      <c r="G202" s="170">
        <f>ROUND(E202*F202,2)</f>
        <v>0</v>
      </c>
      <c r="H202" s="170"/>
      <c r="I202" s="170">
        <f>ROUND(E202*H202,2)</f>
        <v>0</v>
      </c>
      <c r="J202" s="170"/>
      <c r="K202" s="170">
        <f>ROUND(E202*J202,2)</f>
        <v>0</v>
      </c>
      <c r="L202" s="170">
        <v>21</v>
      </c>
      <c r="M202" s="170">
        <f>G202*(1+L202/100)</f>
        <v>0</v>
      </c>
      <c r="N202" s="161">
        <v>0</v>
      </c>
      <c r="O202" s="161">
        <f>ROUND(E202*N202,5)</f>
        <v>0</v>
      </c>
      <c r="P202" s="161">
        <v>0</v>
      </c>
      <c r="Q202" s="161">
        <f>ROUND(E202*P202,5)</f>
        <v>0</v>
      </c>
      <c r="R202" s="161"/>
      <c r="S202" s="161"/>
      <c r="T202" s="162">
        <v>2.2549999999999999</v>
      </c>
      <c r="U202" s="161">
        <f>ROUND(E202*T202,2)</f>
        <v>0.88</v>
      </c>
      <c r="V202" s="151"/>
      <c r="X202" s="151"/>
      <c r="Y202" s="151"/>
      <c r="Z202" s="151"/>
      <c r="AA202" s="151"/>
      <c r="AB202" s="151"/>
      <c r="AC202" s="151"/>
      <c r="AD202" s="151"/>
      <c r="AE202" s="151" t="s">
        <v>154</v>
      </c>
      <c r="AF202" s="151"/>
      <c r="AG202" s="151"/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>
      <c r="A203" s="153" t="s">
        <v>137</v>
      </c>
      <c r="B203" s="160" t="s">
        <v>94</v>
      </c>
      <c r="C203" s="192" t="s">
        <v>95</v>
      </c>
      <c r="D203" s="164"/>
      <c r="E203" s="168"/>
      <c r="F203" s="171"/>
      <c r="G203" s="171">
        <f>SUMIF(AE204:AE207,"&lt;&gt;NOR",G204:G207)</f>
        <v>0</v>
      </c>
      <c r="H203" s="171"/>
      <c r="I203" s="171">
        <f>SUM(I204:I207)</f>
        <v>0</v>
      </c>
      <c r="J203" s="171"/>
      <c r="K203" s="171">
        <f>SUM(K204:K207)</f>
        <v>0</v>
      </c>
      <c r="L203" s="171"/>
      <c r="M203" s="171">
        <f>SUM(M204:M207)</f>
        <v>0</v>
      </c>
      <c r="N203" s="164"/>
      <c r="O203" s="164">
        <f>SUM(O204:O207)</f>
        <v>0.61621000000000004</v>
      </c>
      <c r="P203" s="164"/>
      <c r="Q203" s="164">
        <f>SUM(Q204:Q207)</f>
        <v>0</v>
      </c>
      <c r="R203" s="164"/>
      <c r="S203" s="164"/>
      <c r="T203" s="165"/>
      <c r="U203" s="164">
        <f>SUM(U204:U207)</f>
        <v>33.68</v>
      </c>
      <c r="AE203" t="s">
        <v>138</v>
      </c>
    </row>
    <row r="204" spans="1:60" outlineLevel="1">
      <c r="A204" s="152">
        <v>73</v>
      </c>
      <c r="B204" s="159" t="s">
        <v>386</v>
      </c>
      <c r="C204" s="190" t="s">
        <v>387</v>
      </c>
      <c r="D204" s="161" t="s">
        <v>153</v>
      </c>
      <c r="E204" s="166">
        <v>28.41</v>
      </c>
      <c r="F204" s="169">
        <v>0</v>
      </c>
      <c r="G204" s="170">
        <f>ROUND(E204*F204,2)</f>
        <v>0</v>
      </c>
      <c r="H204" s="170"/>
      <c r="I204" s="170">
        <f>ROUND(E204*H204,2)</f>
        <v>0</v>
      </c>
      <c r="J204" s="170"/>
      <c r="K204" s="170">
        <f>ROUND(E204*J204,2)</f>
        <v>0</v>
      </c>
      <c r="L204" s="170">
        <v>21</v>
      </c>
      <c r="M204" s="170">
        <f>G204*(1+L204/100)</f>
        <v>0</v>
      </c>
      <c r="N204" s="161">
        <v>2.1690000000000001E-2</v>
      </c>
      <c r="O204" s="161">
        <f>ROUND(E204*N204,5)</f>
        <v>0.61621000000000004</v>
      </c>
      <c r="P204" s="161">
        <v>0</v>
      </c>
      <c r="Q204" s="161">
        <f>ROUND(E204*P204,5)</f>
        <v>0</v>
      </c>
      <c r="R204" s="161"/>
      <c r="S204" s="161"/>
      <c r="T204" s="162">
        <v>1.18544</v>
      </c>
      <c r="U204" s="161">
        <f>ROUND(E204*T204,2)</f>
        <v>33.68</v>
      </c>
      <c r="V204" s="151"/>
      <c r="X204" s="151"/>
      <c r="Y204" s="151"/>
      <c r="Z204" s="151"/>
      <c r="AA204" s="151"/>
      <c r="AB204" s="151"/>
      <c r="AC204" s="151"/>
      <c r="AD204" s="151"/>
      <c r="AE204" s="151" t="s">
        <v>142</v>
      </c>
      <c r="AF204" s="151"/>
      <c r="AG204" s="151"/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ht="21" outlineLevel="1">
      <c r="A205" s="152"/>
      <c r="B205" s="159"/>
      <c r="C205" s="248" t="s">
        <v>388</v>
      </c>
      <c r="D205" s="249"/>
      <c r="E205" s="250"/>
      <c r="F205" s="251"/>
      <c r="G205" s="252"/>
      <c r="H205" s="170"/>
      <c r="I205" s="170"/>
      <c r="J205" s="170"/>
      <c r="K205" s="170"/>
      <c r="L205" s="170"/>
      <c r="M205" s="170"/>
      <c r="N205" s="161"/>
      <c r="O205" s="161"/>
      <c r="P205" s="161"/>
      <c r="Q205" s="161"/>
      <c r="R205" s="161"/>
      <c r="S205" s="161"/>
      <c r="T205" s="162"/>
      <c r="U205" s="161"/>
      <c r="V205" s="151"/>
      <c r="X205" s="151"/>
      <c r="Y205" s="151"/>
      <c r="Z205" s="151"/>
      <c r="AA205" s="151"/>
      <c r="AB205" s="151"/>
      <c r="AC205" s="151"/>
      <c r="AD205" s="151"/>
      <c r="AE205" s="151" t="s">
        <v>144</v>
      </c>
      <c r="AF205" s="151"/>
      <c r="AG205" s="151"/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4" t="str">
        <f>C205</f>
        <v>Dodávka a montáž dlažby vnitřní z dlaždic keramických kladených do tmele včetně podkladní penetrace a včetně spárování hmotou</v>
      </c>
      <c r="BB205" s="151"/>
      <c r="BC205" s="151"/>
      <c r="BD205" s="151"/>
      <c r="BE205" s="151"/>
      <c r="BF205" s="151"/>
      <c r="BG205" s="151"/>
      <c r="BH205" s="151"/>
    </row>
    <row r="206" spans="1:60" outlineLevel="1">
      <c r="A206" s="152"/>
      <c r="B206" s="159"/>
      <c r="C206" s="191" t="s">
        <v>389</v>
      </c>
      <c r="D206" s="163"/>
      <c r="E206" s="167"/>
      <c r="F206" s="170"/>
      <c r="G206" s="170"/>
      <c r="H206" s="170"/>
      <c r="I206" s="170"/>
      <c r="J206" s="170"/>
      <c r="K206" s="170"/>
      <c r="L206" s="170"/>
      <c r="M206" s="170"/>
      <c r="N206" s="161"/>
      <c r="O206" s="161"/>
      <c r="P206" s="161"/>
      <c r="Q206" s="161"/>
      <c r="R206" s="161"/>
      <c r="S206" s="161"/>
      <c r="T206" s="162"/>
      <c r="U206" s="161"/>
      <c r="V206" s="151"/>
      <c r="X206" s="151"/>
      <c r="Y206" s="151"/>
      <c r="Z206" s="151"/>
      <c r="AA206" s="151"/>
      <c r="AB206" s="151"/>
      <c r="AC206" s="151"/>
      <c r="AD206" s="151"/>
      <c r="AE206" s="151" t="s">
        <v>156</v>
      </c>
      <c r="AF206" s="151">
        <v>0</v>
      </c>
      <c r="AG206" s="151"/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>
      <c r="A207" s="152"/>
      <c r="B207" s="159"/>
      <c r="C207" s="191" t="s">
        <v>281</v>
      </c>
      <c r="D207" s="163"/>
      <c r="E207" s="167">
        <v>28.41</v>
      </c>
      <c r="F207" s="170"/>
      <c r="G207" s="170"/>
      <c r="H207" s="170"/>
      <c r="I207" s="170"/>
      <c r="J207" s="170"/>
      <c r="K207" s="170"/>
      <c r="L207" s="170"/>
      <c r="M207" s="170"/>
      <c r="N207" s="161"/>
      <c r="O207" s="161"/>
      <c r="P207" s="161"/>
      <c r="Q207" s="161"/>
      <c r="R207" s="161"/>
      <c r="S207" s="161"/>
      <c r="T207" s="162"/>
      <c r="U207" s="161"/>
      <c r="V207" s="151"/>
      <c r="X207" s="151"/>
      <c r="Y207" s="151"/>
      <c r="Z207" s="151"/>
      <c r="AA207" s="151"/>
      <c r="AB207" s="151"/>
      <c r="AC207" s="151"/>
      <c r="AD207" s="151"/>
      <c r="AE207" s="151" t="s">
        <v>156</v>
      </c>
      <c r="AF207" s="151">
        <v>0</v>
      </c>
      <c r="AG207" s="151"/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>
      <c r="A208" s="153" t="s">
        <v>137</v>
      </c>
      <c r="B208" s="160" t="s">
        <v>96</v>
      </c>
      <c r="C208" s="192" t="s">
        <v>97</v>
      </c>
      <c r="D208" s="164"/>
      <c r="E208" s="168"/>
      <c r="F208" s="171"/>
      <c r="G208" s="171">
        <f>SUMIF(AE209:AE215,"&lt;&gt;NOR",G209:G215)</f>
        <v>0</v>
      </c>
      <c r="H208" s="171"/>
      <c r="I208" s="171">
        <f>SUM(I209:I215)</f>
        <v>0</v>
      </c>
      <c r="J208" s="171"/>
      <c r="K208" s="171">
        <f>SUM(K209:K215)</f>
        <v>0</v>
      </c>
      <c r="L208" s="171"/>
      <c r="M208" s="171">
        <f>SUM(M209:M215)</f>
        <v>0</v>
      </c>
      <c r="N208" s="164"/>
      <c r="O208" s="164">
        <f>SUM(O209:O215)</f>
        <v>0.65230999999999995</v>
      </c>
      <c r="P208" s="164"/>
      <c r="Q208" s="164">
        <f>SUM(Q209:Q215)</f>
        <v>0.10195</v>
      </c>
      <c r="R208" s="164"/>
      <c r="S208" s="164"/>
      <c r="T208" s="165"/>
      <c r="U208" s="164">
        <f>SUM(U209:U215)</f>
        <v>81.209999999999994</v>
      </c>
      <c r="AE208" t="s">
        <v>138</v>
      </c>
    </row>
    <row r="209" spans="1:60" ht="20.399999999999999" outlineLevel="1">
      <c r="A209" s="152">
        <v>74</v>
      </c>
      <c r="B209" s="159" t="s">
        <v>390</v>
      </c>
      <c r="C209" s="190" t="s">
        <v>391</v>
      </c>
      <c r="D209" s="161" t="s">
        <v>153</v>
      </c>
      <c r="E209" s="166">
        <v>14.72</v>
      </c>
      <c r="F209" s="169">
        <v>0</v>
      </c>
      <c r="G209" s="170">
        <f>ROUND(E209*F209,2)</f>
        <v>0</v>
      </c>
      <c r="H209" s="170"/>
      <c r="I209" s="170">
        <f>ROUND(E209*H209,2)</f>
        <v>0</v>
      </c>
      <c r="J209" s="170"/>
      <c r="K209" s="170">
        <f>ROUND(E209*J209,2)</f>
        <v>0</v>
      </c>
      <c r="L209" s="170">
        <v>21</v>
      </c>
      <c r="M209" s="170">
        <f>G209*(1+L209/100)</f>
        <v>0</v>
      </c>
      <c r="N209" s="161">
        <v>0</v>
      </c>
      <c r="O209" s="161">
        <f>ROUND(E209*N209,5)</f>
        <v>0</v>
      </c>
      <c r="P209" s="161">
        <v>1E-3</v>
      </c>
      <c r="Q209" s="161">
        <f>ROUND(E209*P209,5)</f>
        <v>1.472E-2</v>
      </c>
      <c r="R209" s="161"/>
      <c r="S209" s="161"/>
      <c r="T209" s="162">
        <v>0.115</v>
      </c>
      <c r="U209" s="161">
        <f>ROUND(E209*T209,2)</f>
        <v>1.69</v>
      </c>
      <c r="V209" s="151"/>
      <c r="X209" s="151"/>
      <c r="Y209" s="151"/>
      <c r="Z209" s="151"/>
      <c r="AA209" s="151"/>
      <c r="AB209" s="151"/>
      <c r="AC209" s="151"/>
      <c r="AD209" s="151"/>
      <c r="AE209" s="151" t="s">
        <v>154</v>
      </c>
      <c r="AF209" s="151"/>
      <c r="AG209" s="151"/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ht="20.399999999999999" outlineLevel="1">
      <c r="A210" s="152">
        <v>75</v>
      </c>
      <c r="B210" s="159" t="s">
        <v>392</v>
      </c>
      <c r="C210" s="190" t="s">
        <v>393</v>
      </c>
      <c r="D210" s="161" t="s">
        <v>153</v>
      </c>
      <c r="E210" s="166">
        <v>87.23</v>
      </c>
      <c r="F210" s="169">
        <v>0</v>
      </c>
      <c r="G210" s="170">
        <f>ROUND(E210*F210,2)</f>
        <v>0</v>
      </c>
      <c r="H210" s="170"/>
      <c r="I210" s="170">
        <f>ROUND(E210*H210,2)</f>
        <v>0</v>
      </c>
      <c r="J210" s="170"/>
      <c r="K210" s="170">
        <f>ROUND(E210*J210,2)</f>
        <v>0</v>
      </c>
      <c r="L210" s="170">
        <v>21</v>
      </c>
      <c r="M210" s="170">
        <f>G210*(1+L210/100)</f>
        <v>0</v>
      </c>
      <c r="N210" s="161">
        <v>0</v>
      </c>
      <c r="O210" s="161">
        <f>ROUND(E210*N210,5)</f>
        <v>0</v>
      </c>
      <c r="P210" s="161">
        <v>1E-3</v>
      </c>
      <c r="Q210" s="161">
        <f>ROUND(E210*P210,5)</f>
        <v>8.7230000000000002E-2</v>
      </c>
      <c r="R210" s="161"/>
      <c r="S210" s="161"/>
      <c r="T210" s="162">
        <v>0.105</v>
      </c>
      <c r="U210" s="161">
        <f>ROUND(E210*T210,2)</f>
        <v>9.16</v>
      </c>
      <c r="V210" s="151"/>
      <c r="X210" s="151"/>
      <c r="Y210" s="151"/>
      <c r="Z210" s="151"/>
      <c r="AA210" s="151"/>
      <c r="AB210" s="151"/>
      <c r="AC210" s="151"/>
      <c r="AD210" s="151"/>
      <c r="AE210" s="151" t="s">
        <v>154</v>
      </c>
      <c r="AF210" s="151"/>
      <c r="AG210" s="151"/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>
      <c r="A211" s="152"/>
      <c r="B211" s="159"/>
      <c r="C211" s="191" t="s">
        <v>394</v>
      </c>
      <c r="D211" s="163"/>
      <c r="E211" s="167">
        <v>87.23</v>
      </c>
      <c r="F211" s="170"/>
      <c r="G211" s="170"/>
      <c r="H211" s="170"/>
      <c r="I211" s="170"/>
      <c r="J211" s="170"/>
      <c r="K211" s="170"/>
      <c r="L211" s="170"/>
      <c r="M211" s="170"/>
      <c r="N211" s="161"/>
      <c r="O211" s="161"/>
      <c r="P211" s="161"/>
      <c r="Q211" s="161"/>
      <c r="R211" s="161"/>
      <c r="S211" s="161"/>
      <c r="T211" s="162"/>
      <c r="U211" s="161"/>
      <c r="V211" s="151"/>
      <c r="X211" s="151"/>
      <c r="Y211" s="151"/>
      <c r="Z211" s="151"/>
      <c r="AA211" s="151"/>
      <c r="AB211" s="151"/>
      <c r="AC211" s="151"/>
      <c r="AD211" s="151"/>
      <c r="AE211" s="151" t="s">
        <v>156</v>
      </c>
      <c r="AF211" s="151">
        <v>0</v>
      </c>
      <c r="AG211" s="151"/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ht="20.399999999999999" outlineLevel="1">
      <c r="A212" s="152">
        <v>76</v>
      </c>
      <c r="B212" s="159" t="s">
        <v>395</v>
      </c>
      <c r="C212" s="190" t="s">
        <v>396</v>
      </c>
      <c r="D212" s="161" t="s">
        <v>153</v>
      </c>
      <c r="E212" s="166">
        <v>74.209999999999994</v>
      </c>
      <c r="F212" s="169">
        <v>0</v>
      </c>
      <c r="G212" s="170">
        <f>ROUND(E212*F212,2)</f>
        <v>0</v>
      </c>
      <c r="H212" s="170"/>
      <c r="I212" s="170">
        <f>ROUND(E212*H212,2)</f>
        <v>0</v>
      </c>
      <c r="J212" s="170"/>
      <c r="K212" s="170">
        <f>ROUND(E212*J212,2)</f>
        <v>0</v>
      </c>
      <c r="L212" s="170">
        <v>21</v>
      </c>
      <c r="M212" s="170">
        <f>G212*(1+L212/100)</f>
        <v>0</v>
      </c>
      <c r="N212" s="161">
        <v>8.7899999999999992E-3</v>
      </c>
      <c r="O212" s="161">
        <f>ROUND(E212*N212,5)</f>
        <v>0.65230999999999995</v>
      </c>
      <c r="P212" s="161">
        <v>0</v>
      </c>
      <c r="Q212" s="161">
        <f>ROUND(E212*P212,5)</f>
        <v>0</v>
      </c>
      <c r="R212" s="161"/>
      <c r="S212" s="161"/>
      <c r="T212" s="162">
        <v>0.94808000000000003</v>
      </c>
      <c r="U212" s="161">
        <f>ROUND(E212*T212,2)</f>
        <v>70.36</v>
      </c>
      <c r="V212" s="151"/>
      <c r="X212" s="151"/>
      <c r="Y212" s="151"/>
      <c r="Z212" s="151"/>
      <c r="AA212" s="151"/>
      <c r="AB212" s="151"/>
      <c r="AC212" s="151"/>
      <c r="AD212" s="151"/>
      <c r="AE212" s="151" t="s">
        <v>142</v>
      </c>
      <c r="AF212" s="151"/>
      <c r="AG212" s="151"/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ht="21" outlineLevel="1">
      <c r="A213" s="152"/>
      <c r="B213" s="159"/>
      <c r="C213" s="248" t="s">
        <v>397</v>
      </c>
      <c r="D213" s="249"/>
      <c r="E213" s="250"/>
      <c r="F213" s="251"/>
      <c r="G213" s="252"/>
      <c r="H213" s="170"/>
      <c r="I213" s="170"/>
      <c r="J213" s="170"/>
      <c r="K213" s="170"/>
      <c r="L213" s="170"/>
      <c r="M213" s="170"/>
      <c r="N213" s="161"/>
      <c r="O213" s="161"/>
      <c r="P213" s="161"/>
      <c r="Q213" s="161"/>
      <c r="R213" s="161"/>
      <c r="S213" s="161"/>
      <c r="T213" s="162"/>
      <c r="U213" s="161"/>
      <c r="V213" s="151"/>
      <c r="X213" s="151"/>
      <c r="Y213" s="151"/>
      <c r="Z213" s="151"/>
      <c r="AA213" s="151"/>
      <c r="AB213" s="151"/>
      <c r="AC213" s="151"/>
      <c r="AD213" s="151"/>
      <c r="AE213" s="151" t="s">
        <v>144</v>
      </c>
      <c r="AF213" s="151"/>
      <c r="AG213" s="151"/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4" t="str">
        <f>C213</f>
        <v>Vysátí nečistot z podkladu, penetrace, samonivelační stěrka (přestěrkování), broušení, vysátí prachu, dodávka a montáž podlahoviny, podlahový soklík z PVC.</v>
      </c>
      <c r="BB213" s="151"/>
      <c r="BC213" s="151"/>
      <c r="BD213" s="151"/>
      <c r="BE213" s="151"/>
      <c r="BF213" s="151"/>
      <c r="BG213" s="151"/>
      <c r="BH213" s="151"/>
    </row>
    <row r="214" spans="1:60" outlineLevel="1">
      <c r="A214" s="152"/>
      <c r="B214" s="159"/>
      <c r="C214" s="191" t="s">
        <v>398</v>
      </c>
      <c r="D214" s="163"/>
      <c r="E214" s="167"/>
      <c r="F214" s="170"/>
      <c r="G214" s="170"/>
      <c r="H214" s="170"/>
      <c r="I214" s="170"/>
      <c r="J214" s="170"/>
      <c r="K214" s="170"/>
      <c r="L214" s="170"/>
      <c r="M214" s="170"/>
      <c r="N214" s="161"/>
      <c r="O214" s="161"/>
      <c r="P214" s="161"/>
      <c r="Q214" s="161"/>
      <c r="R214" s="161"/>
      <c r="S214" s="161"/>
      <c r="T214" s="162"/>
      <c r="U214" s="161"/>
      <c r="V214" s="151"/>
      <c r="X214" s="151"/>
      <c r="Y214" s="151"/>
      <c r="Z214" s="151"/>
      <c r="AA214" s="151"/>
      <c r="AB214" s="151"/>
      <c r="AC214" s="151"/>
      <c r="AD214" s="151"/>
      <c r="AE214" s="151" t="s">
        <v>156</v>
      </c>
      <c r="AF214" s="151">
        <v>0</v>
      </c>
      <c r="AG214" s="151"/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>
      <c r="A215" s="152"/>
      <c r="B215" s="159"/>
      <c r="C215" s="191" t="s">
        <v>399</v>
      </c>
      <c r="D215" s="163"/>
      <c r="E215" s="167">
        <v>74.209999999999994</v>
      </c>
      <c r="F215" s="170"/>
      <c r="G215" s="170"/>
      <c r="H215" s="170"/>
      <c r="I215" s="170"/>
      <c r="J215" s="170"/>
      <c r="K215" s="170"/>
      <c r="L215" s="170"/>
      <c r="M215" s="170"/>
      <c r="N215" s="161"/>
      <c r="O215" s="161"/>
      <c r="P215" s="161"/>
      <c r="Q215" s="161"/>
      <c r="R215" s="161"/>
      <c r="S215" s="161"/>
      <c r="T215" s="162"/>
      <c r="U215" s="161"/>
      <c r="V215" s="151"/>
      <c r="X215" s="151"/>
      <c r="Y215" s="151"/>
      <c r="Z215" s="151"/>
      <c r="AA215" s="151"/>
      <c r="AB215" s="151"/>
      <c r="AC215" s="151"/>
      <c r="AD215" s="151"/>
      <c r="AE215" s="151" t="s">
        <v>156</v>
      </c>
      <c r="AF215" s="151">
        <v>0</v>
      </c>
      <c r="AG215" s="151"/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>
      <c r="A216" s="153" t="s">
        <v>137</v>
      </c>
      <c r="B216" s="160" t="s">
        <v>98</v>
      </c>
      <c r="C216" s="192" t="s">
        <v>99</v>
      </c>
      <c r="D216" s="164"/>
      <c r="E216" s="168"/>
      <c r="F216" s="171"/>
      <c r="G216" s="171">
        <f>SUMIF(AE217:AE221,"&lt;&gt;NOR",G217:G221)</f>
        <v>0</v>
      </c>
      <c r="H216" s="171"/>
      <c r="I216" s="171">
        <f>SUM(I217:I221)</f>
        <v>0</v>
      </c>
      <c r="J216" s="171"/>
      <c r="K216" s="171">
        <f>SUM(K217:K221)</f>
        <v>0</v>
      </c>
      <c r="L216" s="171"/>
      <c r="M216" s="171">
        <f>SUM(M217:M221)</f>
        <v>0</v>
      </c>
      <c r="N216" s="164"/>
      <c r="O216" s="164">
        <f>SUM(O217:O221)</f>
        <v>0.54778000000000004</v>
      </c>
      <c r="P216" s="164"/>
      <c r="Q216" s="164">
        <f>SUM(Q217:Q221)</f>
        <v>0</v>
      </c>
      <c r="R216" s="164"/>
      <c r="S216" s="164"/>
      <c r="T216" s="165"/>
      <c r="U216" s="164">
        <f>SUM(U217:U221)</f>
        <v>42.43</v>
      </c>
      <c r="AE216" t="s">
        <v>138</v>
      </c>
    </row>
    <row r="217" spans="1:60" outlineLevel="1">
      <c r="A217" s="152">
        <v>77</v>
      </c>
      <c r="B217" s="159" t="s">
        <v>400</v>
      </c>
      <c r="C217" s="190" t="s">
        <v>401</v>
      </c>
      <c r="D217" s="161" t="s">
        <v>153</v>
      </c>
      <c r="E217" s="166">
        <v>32.86</v>
      </c>
      <c r="F217" s="169">
        <v>0</v>
      </c>
      <c r="G217" s="170">
        <f>ROUND(E217*F217,2)</f>
        <v>0</v>
      </c>
      <c r="H217" s="170"/>
      <c r="I217" s="170">
        <f>ROUND(E217*H217,2)</f>
        <v>0</v>
      </c>
      <c r="J217" s="170"/>
      <c r="K217" s="170">
        <f>ROUND(E217*J217,2)</f>
        <v>0</v>
      </c>
      <c r="L217" s="170">
        <v>21</v>
      </c>
      <c r="M217" s="170">
        <f>G217*(1+L217/100)</f>
        <v>0</v>
      </c>
      <c r="N217" s="161">
        <v>1.6670000000000001E-2</v>
      </c>
      <c r="O217" s="161">
        <f>ROUND(E217*N217,5)</f>
        <v>0.54778000000000004</v>
      </c>
      <c r="P217" s="161">
        <v>0</v>
      </c>
      <c r="Q217" s="161">
        <f>ROUND(E217*P217,5)</f>
        <v>0</v>
      </c>
      <c r="R217" s="161"/>
      <c r="S217" s="161"/>
      <c r="T217" s="162">
        <v>1.2910900000000001</v>
      </c>
      <c r="U217" s="161">
        <f>ROUND(E217*T217,2)</f>
        <v>42.43</v>
      </c>
      <c r="V217" s="151"/>
      <c r="X217" s="151"/>
      <c r="Y217" s="151"/>
      <c r="Z217" s="151"/>
      <c r="AA217" s="151"/>
      <c r="AB217" s="151"/>
      <c r="AC217" s="151"/>
      <c r="AD217" s="151"/>
      <c r="AE217" s="151" t="s">
        <v>142</v>
      </c>
      <c r="AF217" s="151"/>
      <c r="AG217" s="151"/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ht="21" outlineLevel="1">
      <c r="A218" s="152"/>
      <c r="B218" s="159"/>
      <c r="C218" s="248" t="s">
        <v>402</v>
      </c>
      <c r="D218" s="249"/>
      <c r="E218" s="250"/>
      <c r="F218" s="251"/>
      <c r="G218" s="252"/>
      <c r="H218" s="170"/>
      <c r="I218" s="170"/>
      <c r="J218" s="170"/>
      <c r="K218" s="170"/>
      <c r="L218" s="170"/>
      <c r="M218" s="170"/>
      <c r="N218" s="161"/>
      <c r="O218" s="161"/>
      <c r="P218" s="161"/>
      <c r="Q218" s="161"/>
      <c r="R218" s="161"/>
      <c r="S218" s="161"/>
      <c r="T218" s="162"/>
      <c r="U218" s="161"/>
      <c r="V218" s="151"/>
      <c r="X218" s="151"/>
      <c r="Y218" s="151"/>
      <c r="Z218" s="151"/>
      <c r="AA218" s="151"/>
      <c r="AB218" s="151"/>
      <c r="AC218" s="151"/>
      <c r="AD218" s="151"/>
      <c r="AE218" s="151" t="s">
        <v>144</v>
      </c>
      <c r="AF218" s="151"/>
      <c r="AG218" s="151"/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4" t="str">
        <f>C218</f>
        <v>Dodávka a montáž obkladů vnitřních stěn z dlaždic keramických kladených do tmele včetně podkladní penetrace a včetně spárování hmotou</v>
      </c>
      <c r="BB218" s="151"/>
      <c r="BC218" s="151"/>
      <c r="BD218" s="151"/>
      <c r="BE218" s="151"/>
      <c r="BF218" s="151"/>
      <c r="BG218" s="151"/>
      <c r="BH218" s="151"/>
    </row>
    <row r="219" spans="1:60" outlineLevel="1">
      <c r="A219" s="152"/>
      <c r="B219" s="159"/>
      <c r="C219" s="191" t="s">
        <v>403</v>
      </c>
      <c r="D219" s="163"/>
      <c r="E219" s="167"/>
      <c r="F219" s="170"/>
      <c r="G219" s="170"/>
      <c r="H219" s="170"/>
      <c r="I219" s="170"/>
      <c r="J219" s="170"/>
      <c r="K219" s="170"/>
      <c r="L219" s="170"/>
      <c r="M219" s="170"/>
      <c r="N219" s="161"/>
      <c r="O219" s="161"/>
      <c r="P219" s="161"/>
      <c r="Q219" s="161"/>
      <c r="R219" s="161"/>
      <c r="S219" s="161"/>
      <c r="T219" s="162"/>
      <c r="U219" s="161"/>
      <c r="V219" s="151"/>
      <c r="X219" s="151"/>
      <c r="Y219" s="151"/>
      <c r="Z219" s="151"/>
      <c r="AA219" s="151"/>
      <c r="AB219" s="151"/>
      <c r="AC219" s="151"/>
      <c r="AD219" s="151"/>
      <c r="AE219" s="151" t="s">
        <v>156</v>
      </c>
      <c r="AF219" s="151">
        <v>0</v>
      </c>
      <c r="AG219" s="151"/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>
      <c r="A220" s="152"/>
      <c r="B220" s="159"/>
      <c r="C220" s="191" t="s">
        <v>404</v>
      </c>
      <c r="D220" s="163"/>
      <c r="E220" s="167">
        <v>42.52</v>
      </c>
      <c r="F220" s="170"/>
      <c r="G220" s="170"/>
      <c r="H220" s="170"/>
      <c r="I220" s="170"/>
      <c r="J220" s="170"/>
      <c r="K220" s="170"/>
      <c r="L220" s="170"/>
      <c r="M220" s="170"/>
      <c r="N220" s="161"/>
      <c r="O220" s="161"/>
      <c r="P220" s="161"/>
      <c r="Q220" s="161"/>
      <c r="R220" s="161"/>
      <c r="S220" s="161"/>
      <c r="T220" s="162"/>
      <c r="U220" s="161"/>
      <c r="V220" s="151"/>
      <c r="X220" s="151"/>
      <c r="Y220" s="151"/>
      <c r="Z220" s="151"/>
      <c r="AA220" s="151"/>
      <c r="AB220" s="151"/>
      <c r="AC220" s="151"/>
      <c r="AD220" s="151"/>
      <c r="AE220" s="151" t="s">
        <v>156</v>
      </c>
      <c r="AF220" s="151">
        <v>0</v>
      </c>
      <c r="AG220" s="151"/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>
      <c r="A221" s="152"/>
      <c r="B221" s="159"/>
      <c r="C221" s="191" t="s">
        <v>405</v>
      </c>
      <c r="D221" s="163"/>
      <c r="E221" s="167">
        <v>-9.66</v>
      </c>
      <c r="F221" s="170"/>
      <c r="G221" s="170"/>
      <c r="H221" s="170"/>
      <c r="I221" s="170"/>
      <c r="J221" s="170"/>
      <c r="K221" s="170"/>
      <c r="L221" s="170"/>
      <c r="M221" s="170"/>
      <c r="N221" s="161"/>
      <c r="O221" s="161"/>
      <c r="P221" s="161"/>
      <c r="Q221" s="161"/>
      <c r="R221" s="161"/>
      <c r="S221" s="161"/>
      <c r="T221" s="162"/>
      <c r="U221" s="161"/>
      <c r="V221" s="151"/>
      <c r="X221" s="151"/>
      <c r="Y221" s="151"/>
      <c r="Z221" s="151"/>
      <c r="AA221" s="151"/>
      <c r="AB221" s="151"/>
      <c r="AC221" s="151"/>
      <c r="AD221" s="151"/>
      <c r="AE221" s="151" t="s">
        <v>156</v>
      </c>
      <c r="AF221" s="151">
        <v>0</v>
      </c>
      <c r="AG221" s="151"/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>
      <c r="A222" s="153" t="s">
        <v>137</v>
      </c>
      <c r="B222" s="160" t="s">
        <v>100</v>
      </c>
      <c r="C222" s="192" t="s">
        <v>101</v>
      </c>
      <c r="D222" s="164"/>
      <c r="E222" s="168"/>
      <c r="F222" s="171"/>
      <c r="G222" s="171">
        <f>SUMIF(AE223:AE224,"&lt;&gt;NOR",G223:G224)</f>
        <v>0</v>
      </c>
      <c r="H222" s="171"/>
      <c r="I222" s="171">
        <f>SUM(I223:I224)</f>
        <v>0</v>
      </c>
      <c r="J222" s="171"/>
      <c r="K222" s="171">
        <f>SUM(K223:K224)</f>
        <v>0</v>
      </c>
      <c r="L222" s="171"/>
      <c r="M222" s="171">
        <f>SUM(M223:M224)</f>
        <v>0</v>
      </c>
      <c r="N222" s="164"/>
      <c r="O222" s="164">
        <f>SUM(O223:O224)</f>
        <v>6.0299999999999998E-3</v>
      </c>
      <c r="P222" s="164"/>
      <c r="Q222" s="164">
        <f>SUM(Q223:Q224)</f>
        <v>0</v>
      </c>
      <c r="R222" s="164"/>
      <c r="S222" s="164"/>
      <c r="T222" s="165"/>
      <c r="U222" s="164">
        <f>SUM(U223:U224)</f>
        <v>2.1399999999999997</v>
      </c>
      <c r="AE222" t="s">
        <v>138</v>
      </c>
    </row>
    <row r="223" spans="1:60" outlineLevel="1">
      <c r="A223" s="152">
        <v>78</v>
      </c>
      <c r="B223" s="159" t="s">
        <v>406</v>
      </c>
      <c r="C223" s="190" t="s">
        <v>407</v>
      </c>
      <c r="D223" s="161" t="s">
        <v>141</v>
      </c>
      <c r="E223" s="166">
        <v>7</v>
      </c>
      <c r="F223" s="169">
        <v>0</v>
      </c>
      <c r="G223" s="170">
        <f>ROUND(E223*F223,2)</f>
        <v>0</v>
      </c>
      <c r="H223" s="170"/>
      <c r="I223" s="170">
        <f>ROUND(E223*H223,2)</f>
        <v>0</v>
      </c>
      <c r="J223" s="170"/>
      <c r="K223" s="170">
        <f>ROUND(E223*J223,2)</f>
        <v>0</v>
      </c>
      <c r="L223" s="170">
        <v>21</v>
      </c>
      <c r="M223" s="170">
        <f>G223*(1+L223/100)</f>
        <v>0</v>
      </c>
      <c r="N223" s="161">
        <v>0</v>
      </c>
      <c r="O223" s="161">
        <f>ROUND(E223*N223,5)</f>
        <v>0</v>
      </c>
      <c r="P223" s="161">
        <v>0</v>
      </c>
      <c r="Q223" s="161">
        <f>ROUND(E223*P223,5)</f>
        <v>0</v>
      </c>
      <c r="R223" s="161"/>
      <c r="S223" s="161"/>
      <c r="T223" s="162">
        <v>0.1</v>
      </c>
      <c r="U223" s="161">
        <f>ROUND(E223*T223,2)</f>
        <v>0.7</v>
      </c>
      <c r="V223" s="151"/>
      <c r="X223" s="151"/>
      <c r="Y223" s="151"/>
      <c r="Z223" s="151"/>
      <c r="AA223" s="151"/>
      <c r="AB223" s="151"/>
      <c r="AC223" s="151"/>
      <c r="AD223" s="151"/>
      <c r="AE223" s="151" t="s">
        <v>154</v>
      </c>
      <c r="AF223" s="151"/>
      <c r="AG223" s="151"/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>
      <c r="A224" s="152">
        <v>79</v>
      </c>
      <c r="B224" s="159" t="s">
        <v>408</v>
      </c>
      <c r="C224" s="190" t="s">
        <v>409</v>
      </c>
      <c r="D224" s="161" t="s">
        <v>153</v>
      </c>
      <c r="E224" s="166">
        <v>10.220000000000001</v>
      </c>
      <c r="F224" s="169">
        <v>0</v>
      </c>
      <c r="G224" s="170">
        <f>ROUND(E224*F224,2)</f>
        <v>0</v>
      </c>
      <c r="H224" s="170"/>
      <c r="I224" s="170">
        <f>ROUND(E224*H224,2)</f>
        <v>0</v>
      </c>
      <c r="J224" s="170"/>
      <c r="K224" s="170">
        <f>ROUND(E224*J224,2)</f>
        <v>0</v>
      </c>
      <c r="L224" s="170">
        <v>21</v>
      </c>
      <c r="M224" s="170">
        <f>G224*(1+L224/100)</f>
        <v>0</v>
      </c>
      <c r="N224" s="161">
        <v>5.9000000000000003E-4</v>
      </c>
      <c r="O224" s="161">
        <f>ROUND(E224*N224,5)</f>
        <v>6.0299999999999998E-3</v>
      </c>
      <c r="P224" s="161">
        <v>0</v>
      </c>
      <c r="Q224" s="161">
        <f>ROUND(E224*P224,5)</f>
        <v>0</v>
      </c>
      <c r="R224" s="161"/>
      <c r="S224" s="161"/>
      <c r="T224" s="162">
        <v>0.14099999999999999</v>
      </c>
      <c r="U224" s="161">
        <f>ROUND(E224*T224,2)</f>
        <v>1.44</v>
      </c>
      <c r="V224" s="151"/>
      <c r="X224" s="151"/>
      <c r="Y224" s="151"/>
      <c r="Z224" s="151"/>
      <c r="AA224" s="151"/>
      <c r="AB224" s="151"/>
      <c r="AC224" s="151"/>
      <c r="AD224" s="151"/>
      <c r="AE224" s="151" t="s">
        <v>154</v>
      </c>
      <c r="AF224" s="151"/>
      <c r="AG224" s="151"/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>
      <c r="A225" s="153" t="s">
        <v>137</v>
      </c>
      <c r="B225" s="160" t="s">
        <v>102</v>
      </c>
      <c r="C225" s="192" t="s">
        <v>103</v>
      </c>
      <c r="D225" s="164"/>
      <c r="E225" s="168"/>
      <c r="F225" s="171"/>
      <c r="G225" s="171">
        <f>SUMIF(AE226:AE238,"&lt;&gt;NOR",G226:G238)</f>
        <v>0</v>
      </c>
      <c r="H225" s="171"/>
      <c r="I225" s="171">
        <f>SUM(I226:I238)</f>
        <v>0</v>
      </c>
      <c r="J225" s="171"/>
      <c r="K225" s="171">
        <f>SUM(K226:K238)</f>
        <v>0</v>
      </c>
      <c r="L225" s="171"/>
      <c r="M225" s="171">
        <f>SUM(M226:M238)</f>
        <v>0</v>
      </c>
      <c r="N225" s="164"/>
      <c r="O225" s="164">
        <f>SUM(O226:O238)</f>
        <v>0.10621999999999999</v>
      </c>
      <c r="P225" s="164"/>
      <c r="Q225" s="164">
        <f>SUM(Q226:Q238)</f>
        <v>0</v>
      </c>
      <c r="R225" s="164"/>
      <c r="S225" s="164"/>
      <c r="T225" s="165"/>
      <c r="U225" s="164">
        <f>SUM(U226:U238)</f>
        <v>42.260000000000005</v>
      </c>
      <c r="AE225" t="s">
        <v>138</v>
      </c>
    </row>
    <row r="226" spans="1:60" outlineLevel="1">
      <c r="A226" s="152">
        <v>80</v>
      </c>
      <c r="B226" s="159" t="s">
        <v>410</v>
      </c>
      <c r="C226" s="190" t="s">
        <v>411</v>
      </c>
      <c r="D226" s="161" t="s">
        <v>153</v>
      </c>
      <c r="E226" s="166">
        <v>114.0955</v>
      </c>
      <c r="F226" s="169">
        <v>0</v>
      </c>
      <c r="G226" s="170">
        <f>ROUND(E226*F226,2)</f>
        <v>0</v>
      </c>
      <c r="H226" s="170"/>
      <c r="I226" s="170">
        <f>ROUND(E226*H226,2)</f>
        <v>0</v>
      </c>
      <c r="J226" s="170"/>
      <c r="K226" s="170">
        <f>ROUND(E226*J226,2)</f>
        <v>0</v>
      </c>
      <c r="L226" s="170">
        <v>21</v>
      </c>
      <c r="M226" s="170">
        <f>G226*(1+L226/100)</f>
        <v>0</v>
      </c>
      <c r="N226" s="161">
        <v>0</v>
      </c>
      <c r="O226" s="161">
        <f>ROUND(E226*N226,5)</f>
        <v>0</v>
      </c>
      <c r="P226" s="161">
        <v>0</v>
      </c>
      <c r="Q226" s="161">
        <f>ROUND(E226*P226,5)</f>
        <v>0</v>
      </c>
      <c r="R226" s="161"/>
      <c r="S226" s="161"/>
      <c r="T226" s="162">
        <v>7.2499999999999995E-2</v>
      </c>
      <c r="U226" s="161">
        <f>ROUND(E226*T226,2)</f>
        <v>8.27</v>
      </c>
      <c r="V226" s="151"/>
      <c r="X226" s="151"/>
      <c r="Y226" s="151"/>
      <c r="Z226" s="151"/>
      <c r="AA226" s="151"/>
      <c r="AB226" s="151"/>
      <c r="AC226" s="151"/>
      <c r="AD226" s="151"/>
      <c r="AE226" s="151" t="s">
        <v>154</v>
      </c>
      <c r="AF226" s="151"/>
      <c r="AG226" s="151"/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>
      <c r="A227" s="152"/>
      <c r="B227" s="159"/>
      <c r="C227" s="191" t="s">
        <v>412</v>
      </c>
      <c r="D227" s="163"/>
      <c r="E227" s="167"/>
      <c r="F227" s="170"/>
      <c r="G227" s="170"/>
      <c r="H227" s="170"/>
      <c r="I227" s="170"/>
      <c r="J227" s="170"/>
      <c r="K227" s="170"/>
      <c r="L227" s="170"/>
      <c r="M227" s="170"/>
      <c r="N227" s="161"/>
      <c r="O227" s="161"/>
      <c r="P227" s="161"/>
      <c r="Q227" s="161"/>
      <c r="R227" s="161"/>
      <c r="S227" s="161"/>
      <c r="T227" s="162"/>
      <c r="U227" s="161"/>
      <c r="V227" s="151"/>
      <c r="X227" s="151"/>
      <c r="Y227" s="151"/>
      <c r="Z227" s="151"/>
      <c r="AA227" s="151"/>
      <c r="AB227" s="151"/>
      <c r="AC227" s="151"/>
      <c r="AD227" s="151"/>
      <c r="AE227" s="151" t="s">
        <v>156</v>
      </c>
      <c r="AF227" s="151">
        <v>0</v>
      </c>
      <c r="AG227" s="151"/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>
      <c r="A228" s="152"/>
      <c r="B228" s="159"/>
      <c r="C228" s="191" t="s">
        <v>192</v>
      </c>
      <c r="D228" s="163"/>
      <c r="E228" s="167">
        <v>114.0955</v>
      </c>
      <c r="F228" s="170"/>
      <c r="G228" s="170"/>
      <c r="H228" s="170"/>
      <c r="I228" s="170"/>
      <c r="J228" s="170"/>
      <c r="K228" s="170"/>
      <c r="L228" s="170"/>
      <c r="M228" s="170"/>
      <c r="N228" s="161"/>
      <c r="O228" s="161"/>
      <c r="P228" s="161"/>
      <c r="Q228" s="161"/>
      <c r="R228" s="161"/>
      <c r="S228" s="161"/>
      <c r="T228" s="162"/>
      <c r="U228" s="161"/>
      <c r="V228" s="151"/>
      <c r="X228" s="151"/>
      <c r="Y228" s="151"/>
      <c r="Z228" s="151"/>
      <c r="AA228" s="151"/>
      <c r="AB228" s="151"/>
      <c r="AC228" s="151"/>
      <c r="AD228" s="151"/>
      <c r="AE228" s="151" t="s">
        <v>156</v>
      </c>
      <c r="AF228" s="151">
        <v>0</v>
      </c>
      <c r="AG228" s="151"/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>
      <c r="A229" s="152">
        <v>81</v>
      </c>
      <c r="B229" s="159" t="s">
        <v>413</v>
      </c>
      <c r="C229" s="190" t="s">
        <v>414</v>
      </c>
      <c r="D229" s="161" t="s">
        <v>153</v>
      </c>
      <c r="E229" s="166">
        <v>252.90549999999999</v>
      </c>
      <c r="F229" s="169">
        <v>0</v>
      </c>
      <c r="G229" s="170">
        <f>ROUND(E229*F229,2)</f>
        <v>0</v>
      </c>
      <c r="H229" s="170"/>
      <c r="I229" s="170">
        <f>ROUND(E229*H229,2)</f>
        <v>0</v>
      </c>
      <c r="J229" s="170"/>
      <c r="K229" s="170">
        <f>ROUND(E229*J229,2)</f>
        <v>0</v>
      </c>
      <c r="L229" s="170">
        <v>21</v>
      </c>
      <c r="M229" s="170">
        <f>G229*(1+L229/100)</f>
        <v>0</v>
      </c>
      <c r="N229" s="161">
        <v>4.2000000000000002E-4</v>
      </c>
      <c r="O229" s="161">
        <f>ROUND(E229*N229,5)</f>
        <v>0.10621999999999999</v>
      </c>
      <c r="P229" s="161">
        <v>0</v>
      </c>
      <c r="Q229" s="161">
        <f>ROUND(E229*P229,5)</f>
        <v>0</v>
      </c>
      <c r="R229" s="161"/>
      <c r="S229" s="161"/>
      <c r="T229" s="162">
        <v>0.13439000000000001</v>
      </c>
      <c r="U229" s="161">
        <f>ROUND(E229*T229,2)</f>
        <v>33.99</v>
      </c>
      <c r="V229" s="151"/>
      <c r="X229" s="151"/>
      <c r="Y229" s="151"/>
      <c r="Z229" s="151"/>
      <c r="AA229" s="151"/>
      <c r="AB229" s="151"/>
      <c r="AC229" s="151"/>
      <c r="AD229" s="151"/>
      <c r="AE229" s="151" t="s">
        <v>142</v>
      </c>
      <c r="AF229" s="151"/>
      <c r="AG229" s="151"/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>
      <c r="A230" s="152"/>
      <c r="B230" s="159"/>
      <c r="C230" s="248" t="s">
        <v>415</v>
      </c>
      <c r="D230" s="249"/>
      <c r="E230" s="250"/>
      <c r="F230" s="251"/>
      <c r="G230" s="252"/>
      <c r="H230" s="170"/>
      <c r="I230" s="170"/>
      <c r="J230" s="170"/>
      <c r="K230" s="170"/>
      <c r="L230" s="170"/>
      <c r="M230" s="170"/>
      <c r="N230" s="161"/>
      <c r="O230" s="161"/>
      <c r="P230" s="161"/>
      <c r="Q230" s="161"/>
      <c r="R230" s="161"/>
      <c r="S230" s="161"/>
      <c r="T230" s="162"/>
      <c r="U230" s="161"/>
      <c r="V230" s="151"/>
      <c r="X230" s="151"/>
      <c r="Y230" s="151"/>
      <c r="Z230" s="151"/>
      <c r="AA230" s="151"/>
      <c r="AB230" s="151"/>
      <c r="AC230" s="151"/>
      <c r="AD230" s="151"/>
      <c r="AE230" s="151" t="s">
        <v>144</v>
      </c>
      <c r="AF230" s="151"/>
      <c r="AG230" s="151"/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4" t="str">
        <f>C230</f>
        <v>Včetně zakrytí výplní otvorů a podlahy</v>
      </c>
      <c r="BB230" s="151"/>
      <c r="BC230" s="151"/>
      <c r="BD230" s="151"/>
      <c r="BE230" s="151"/>
      <c r="BF230" s="151"/>
      <c r="BG230" s="151"/>
      <c r="BH230" s="151"/>
    </row>
    <row r="231" spans="1:60" outlineLevel="1">
      <c r="A231" s="152"/>
      <c r="B231" s="159"/>
      <c r="C231" s="191" t="s">
        <v>416</v>
      </c>
      <c r="D231" s="163"/>
      <c r="E231" s="167"/>
      <c r="F231" s="170"/>
      <c r="G231" s="170"/>
      <c r="H231" s="170"/>
      <c r="I231" s="170"/>
      <c r="J231" s="170"/>
      <c r="K231" s="170"/>
      <c r="L231" s="170"/>
      <c r="M231" s="170"/>
      <c r="N231" s="161"/>
      <c r="O231" s="161"/>
      <c r="P231" s="161"/>
      <c r="Q231" s="161"/>
      <c r="R231" s="161"/>
      <c r="S231" s="161"/>
      <c r="T231" s="162"/>
      <c r="U231" s="161"/>
      <c r="V231" s="151"/>
      <c r="X231" s="151"/>
      <c r="Y231" s="151"/>
      <c r="Z231" s="151"/>
      <c r="AA231" s="151"/>
      <c r="AB231" s="151"/>
      <c r="AC231" s="151"/>
      <c r="AD231" s="151"/>
      <c r="AE231" s="151" t="s">
        <v>156</v>
      </c>
      <c r="AF231" s="151">
        <v>0</v>
      </c>
      <c r="AG231" s="151"/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>
      <c r="A232" s="152"/>
      <c r="B232" s="159"/>
      <c r="C232" s="191" t="s">
        <v>192</v>
      </c>
      <c r="D232" s="163"/>
      <c r="E232" s="167">
        <v>114.0955</v>
      </c>
      <c r="F232" s="170"/>
      <c r="G232" s="170"/>
      <c r="H232" s="170"/>
      <c r="I232" s="170"/>
      <c r="J232" s="170"/>
      <c r="K232" s="170"/>
      <c r="L232" s="170"/>
      <c r="M232" s="170"/>
      <c r="N232" s="161"/>
      <c r="O232" s="161"/>
      <c r="P232" s="161"/>
      <c r="Q232" s="161"/>
      <c r="R232" s="161"/>
      <c r="S232" s="161"/>
      <c r="T232" s="162"/>
      <c r="U232" s="161"/>
      <c r="V232" s="151"/>
      <c r="X232" s="151"/>
      <c r="Y232" s="151"/>
      <c r="Z232" s="151"/>
      <c r="AA232" s="151"/>
      <c r="AB232" s="151"/>
      <c r="AC232" s="151"/>
      <c r="AD232" s="151"/>
      <c r="AE232" s="151" t="s">
        <v>156</v>
      </c>
      <c r="AF232" s="151">
        <v>0</v>
      </c>
      <c r="AG232" s="151"/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>
      <c r="A233" s="152"/>
      <c r="B233" s="159"/>
      <c r="C233" s="191" t="s">
        <v>417</v>
      </c>
      <c r="D233" s="163"/>
      <c r="E233" s="167"/>
      <c r="F233" s="170"/>
      <c r="G233" s="170"/>
      <c r="H233" s="170"/>
      <c r="I233" s="170"/>
      <c r="J233" s="170"/>
      <c r="K233" s="170"/>
      <c r="L233" s="170"/>
      <c r="M233" s="170"/>
      <c r="N233" s="161"/>
      <c r="O233" s="161"/>
      <c r="P233" s="161"/>
      <c r="Q233" s="161"/>
      <c r="R233" s="161"/>
      <c r="S233" s="161"/>
      <c r="T233" s="162"/>
      <c r="U233" s="161"/>
      <c r="V233" s="151"/>
      <c r="X233" s="151"/>
      <c r="Y233" s="151"/>
      <c r="Z233" s="151"/>
      <c r="AA233" s="151"/>
      <c r="AB233" s="151"/>
      <c r="AC233" s="151"/>
      <c r="AD233" s="151"/>
      <c r="AE233" s="151" t="s">
        <v>156</v>
      </c>
      <c r="AF233" s="151">
        <v>0</v>
      </c>
      <c r="AG233" s="151"/>
      <c r="AH233" s="151"/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>
      <c r="A234" s="152"/>
      <c r="B234" s="159"/>
      <c r="C234" s="191" t="s">
        <v>418</v>
      </c>
      <c r="D234" s="163"/>
      <c r="E234" s="167">
        <v>17.126000000000001</v>
      </c>
      <c r="F234" s="170"/>
      <c r="G234" s="170"/>
      <c r="H234" s="170"/>
      <c r="I234" s="170"/>
      <c r="J234" s="170"/>
      <c r="K234" s="170"/>
      <c r="L234" s="170"/>
      <c r="M234" s="170"/>
      <c r="N234" s="161"/>
      <c r="O234" s="161"/>
      <c r="P234" s="161"/>
      <c r="Q234" s="161"/>
      <c r="R234" s="161"/>
      <c r="S234" s="161"/>
      <c r="T234" s="162"/>
      <c r="U234" s="161"/>
      <c r="V234" s="151"/>
      <c r="X234" s="151"/>
      <c r="Y234" s="151"/>
      <c r="Z234" s="151"/>
      <c r="AA234" s="151"/>
      <c r="AB234" s="151"/>
      <c r="AC234" s="151"/>
      <c r="AD234" s="151"/>
      <c r="AE234" s="151" t="s">
        <v>156</v>
      </c>
      <c r="AF234" s="151">
        <v>0</v>
      </c>
      <c r="AG234" s="151"/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>
      <c r="A235" s="152"/>
      <c r="B235" s="159"/>
      <c r="C235" s="191" t="s">
        <v>419</v>
      </c>
      <c r="D235" s="163"/>
      <c r="E235" s="167"/>
      <c r="F235" s="170"/>
      <c r="G235" s="170"/>
      <c r="H235" s="170"/>
      <c r="I235" s="170"/>
      <c r="J235" s="170"/>
      <c r="K235" s="170"/>
      <c r="L235" s="170"/>
      <c r="M235" s="170"/>
      <c r="N235" s="161"/>
      <c r="O235" s="161"/>
      <c r="P235" s="161"/>
      <c r="Q235" s="161"/>
      <c r="R235" s="161"/>
      <c r="S235" s="161"/>
      <c r="T235" s="162"/>
      <c r="U235" s="161"/>
      <c r="V235" s="151"/>
      <c r="X235" s="151"/>
      <c r="Y235" s="151"/>
      <c r="Z235" s="151"/>
      <c r="AA235" s="151"/>
      <c r="AB235" s="151"/>
      <c r="AC235" s="151"/>
      <c r="AD235" s="151"/>
      <c r="AE235" s="151" t="s">
        <v>156</v>
      </c>
      <c r="AF235" s="151">
        <v>0</v>
      </c>
      <c r="AG235" s="151"/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>
      <c r="A236" s="152"/>
      <c r="B236" s="159"/>
      <c r="C236" s="191" t="s">
        <v>420</v>
      </c>
      <c r="D236" s="163"/>
      <c r="E236" s="167">
        <v>19.064</v>
      </c>
      <c r="F236" s="170"/>
      <c r="G236" s="170"/>
      <c r="H236" s="170"/>
      <c r="I236" s="170"/>
      <c r="J236" s="170"/>
      <c r="K236" s="170"/>
      <c r="L236" s="170"/>
      <c r="M236" s="170"/>
      <c r="N236" s="161"/>
      <c r="O236" s="161"/>
      <c r="P236" s="161"/>
      <c r="Q236" s="161"/>
      <c r="R236" s="161"/>
      <c r="S236" s="161"/>
      <c r="T236" s="162"/>
      <c r="U236" s="161"/>
      <c r="V236" s="151"/>
      <c r="X236" s="151"/>
      <c r="Y236" s="151"/>
      <c r="Z236" s="151"/>
      <c r="AA236" s="151"/>
      <c r="AB236" s="151"/>
      <c r="AC236" s="151"/>
      <c r="AD236" s="151"/>
      <c r="AE236" s="151" t="s">
        <v>156</v>
      </c>
      <c r="AF236" s="151">
        <v>0</v>
      </c>
      <c r="AG236" s="151"/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>
      <c r="A237" s="152"/>
      <c r="B237" s="159"/>
      <c r="C237" s="191" t="s">
        <v>421</v>
      </c>
      <c r="D237" s="163"/>
      <c r="E237" s="167"/>
      <c r="F237" s="170"/>
      <c r="G237" s="170"/>
      <c r="H237" s="170"/>
      <c r="I237" s="170"/>
      <c r="J237" s="170"/>
      <c r="K237" s="170"/>
      <c r="L237" s="170"/>
      <c r="M237" s="170"/>
      <c r="N237" s="161"/>
      <c r="O237" s="161"/>
      <c r="P237" s="161"/>
      <c r="Q237" s="161"/>
      <c r="R237" s="161"/>
      <c r="S237" s="161"/>
      <c r="T237" s="162"/>
      <c r="U237" s="161"/>
      <c r="V237" s="151"/>
      <c r="X237" s="151"/>
      <c r="Y237" s="151"/>
      <c r="Z237" s="151"/>
      <c r="AA237" s="151"/>
      <c r="AB237" s="151"/>
      <c r="AC237" s="151"/>
      <c r="AD237" s="151"/>
      <c r="AE237" s="151" t="s">
        <v>156</v>
      </c>
      <c r="AF237" s="151">
        <v>0</v>
      </c>
      <c r="AG237" s="151"/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>
      <c r="A238" s="152"/>
      <c r="B238" s="159"/>
      <c r="C238" s="191" t="s">
        <v>422</v>
      </c>
      <c r="D238" s="163"/>
      <c r="E238" s="167">
        <v>102.62</v>
      </c>
      <c r="F238" s="170"/>
      <c r="G238" s="170"/>
      <c r="H238" s="170"/>
      <c r="I238" s="170"/>
      <c r="J238" s="170"/>
      <c r="K238" s="170"/>
      <c r="L238" s="170"/>
      <c r="M238" s="170"/>
      <c r="N238" s="161"/>
      <c r="O238" s="161"/>
      <c r="P238" s="161"/>
      <c r="Q238" s="161"/>
      <c r="R238" s="161"/>
      <c r="S238" s="161"/>
      <c r="T238" s="162"/>
      <c r="U238" s="161"/>
      <c r="V238" s="151"/>
      <c r="X238" s="151"/>
      <c r="Y238" s="151"/>
      <c r="Z238" s="151"/>
      <c r="AA238" s="151"/>
      <c r="AB238" s="151"/>
      <c r="AC238" s="151"/>
      <c r="AD238" s="151"/>
      <c r="AE238" s="151" t="s">
        <v>156</v>
      </c>
      <c r="AF238" s="151">
        <v>0</v>
      </c>
      <c r="AG238" s="151"/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>
      <c r="A239" s="153" t="s">
        <v>137</v>
      </c>
      <c r="B239" s="160" t="s">
        <v>104</v>
      </c>
      <c r="C239" s="192" t="s">
        <v>105</v>
      </c>
      <c r="D239" s="164"/>
      <c r="E239" s="168"/>
      <c r="F239" s="171"/>
      <c r="G239" s="171">
        <f>SUMIF(AE240,"&lt;&gt;NOR",G240:G240)</f>
        <v>0</v>
      </c>
      <c r="H239" s="171"/>
      <c r="I239" s="171">
        <f>SUM(I240:I245)</f>
        <v>0</v>
      </c>
      <c r="J239" s="171"/>
      <c r="K239" s="171">
        <f>SUM(K240:K245)</f>
        <v>0</v>
      </c>
      <c r="L239" s="171"/>
      <c r="M239" s="171">
        <f>SUM(M240:M245)</f>
        <v>484000</v>
      </c>
      <c r="N239" s="164"/>
      <c r="O239" s="164">
        <f>SUM(O240:O245)</f>
        <v>0</v>
      </c>
      <c r="P239" s="164"/>
      <c r="Q239" s="164">
        <f>SUM(Q240:Q245)</f>
        <v>0</v>
      </c>
      <c r="R239" s="164"/>
      <c r="S239" s="164"/>
      <c r="T239" s="165"/>
      <c r="U239" s="164">
        <f>SUM(U240:U245)</f>
        <v>0</v>
      </c>
      <c r="AE239" t="s">
        <v>138</v>
      </c>
    </row>
    <row r="240" spans="1:60" ht="30.6" outlineLevel="1">
      <c r="A240" s="152">
        <v>82</v>
      </c>
      <c r="B240" s="159" t="s">
        <v>423</v>
      </c>
      <c r="C240" s="190" t="s">
        <v>445</v>
      </c>
      <c r="D240" s="161" t="s">
        <v>297</v>
      </c>
      <c r="E240" s="166">
        <v>1</v>
      </c>
      <c r="F240" s="169">
        <v>0</v>
      </c>
      <c r="G240" s="170">
        <f>ROUND(E240*F240,2)</f>
        <v>0</v>
      </c>
      <c r="H240" s="170"/>
      <c r="I240" s="170">
        <f>ROUND(E240*H240,2)</f>
        <v>0</v>
      </c>
      <c r="J240" s="170"/>
      <c r="K240" s="170">
        <f>ROUND(E240*J240,2)</f>
        <v>0</v>
      </c>
      <c r="L240" s="170">
        <v>21</v>
      </c>
      <c r="M240" s="170">
        <f>G240*(1+L240/100)</f>
        <v>0</v>
      </c>
      <c r="N240" s="161">
        <v>0</v>
      </c>
      <c r="O240" s="161">
        <f>ROUND(E240*N240,5)</f>
        <v>0</v>
      </c>
      <c r="P240" s="161">
        <v>0</v>
      </c>
      <c r="Q240" s="161">
        <f>ROUND(E240*P240,5)</f>
        <v>0</v>
      </c>
      <c r="R240" s="161"/>
      <c r="S240" s="161"/>
      <c r="T240" s="162">
        <v>0</v>
      </c>
      <c r="U240" s="161">
        <f>ROUND(E240*T240,2)</f>
        <v>0</v>
      </c>
      <c r="V240" s="151"/>
      <c r="X240" s="151"/>
      <c r="Y240" s="151"/>
      <c r="Z240" s="151"/>
      <c r="AA240" s="151"/>
      <c r="AB240" s="151"/>
      <c r="AC240" s="151"/>
      <c r="AD240" s="151"/>
      <c r="AE240" s="151" t="s">
        <v>154</v>
      </c>
      <c r="AF240" s="151"/>
      <c r="AG240" s="151"/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>
      <c r="A241" s="153" t="s">
        <v>137</v>
      </c>
      <c r="B241" s="160" t="s">
        <v>106</v>
      </c>
      <c r="C241" s="192" t="s">
        <v>107</v>
      </c>
      <c r="D241" s="164"/>
      <c r="E241" s="168"/>
      <c r="F241" s="171"/>
      <c r="G241" s="171">
        <f>SUMIF(AE247:AE247,"&lt;&gt;NOR",G242:G242)</f>
        <v>0</v>
      </c>
      <c r="H241" s="170"/>
      <c r="I241" s="170"/>
      <c r="J241" s="170"/>
      <c r="K241" s="170"/>
      <c r="L241" s="170"/>
      <c r="M241" s="170"/>
      <c r="N241" s="161"/>
      <c r="O241" s="161"/>
      <c r="P241" s="161"/>
      <c r="Q241" s="161"/>
      <c r="R241" s="161"/>
      <c r="S241" s="161"/>
      <c r="T241" s="162"/>
      <c r="U241" s="161"/>
      <c r="V241" s="151"/>
      <c r="X241" s="151"/>
      <c r="Y241" s="151"/>
      <c r="Z241" s="151"/>
      <c r="AA241" s="151"/>
      <c r="AB241" s="151"/>
      <c r="AC241" s="151"/>
      <c r="AD241" s="151"/>
      <c r="AE241" s="151" t="s">
        <v>144</v>
      </c>
      <c r="AF241" s="151"/>
      <c r="AG241" s="151"/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4" t="str">
        <f>#REF!</f>
        <v>Přesné vybavení bude upřesněno investorem</v>
      </c>
      <c r="BB241" s="151"/>
      <c r="BC241" s="151"/>
      <c r="BD241" s="151"/>
      <c r="BE241" s="151"/>
      <c r="BF241" s="151"/>
      <c r="BG241" s="151"/>
      <c r="BH241" s="151"/>
    </row>
    <row r="242" spans="1:60" outlineLevel="1">
      <c r="A242" s="152">
        <v>85</v>
      </c>
      <c r="B242" s="159" t="s">
        <v>424</v>
      </c>
      <c r="C242" s="190" t="s">
        <v>425</v>
      </c>
      <c r="D242" s="161" t="s">
        <v>297</v>
      </c>
      <c r="E242" s="166">
        <v>1</v>
      </c>
      <c r="F242" s="169">
        <v>0</v>
      </c>
      <c r="G242" s="170">
        <f>ROUND(E242*F242,2)</f>
        <v>0</v>
      </c>
      <c r="H242" s="170"/>
      <c r="I242" s="170">
        <f>ROUND(#REF!*H242,2)</f>
        <v>0</v>
      </c>
      <c r="J242" s="170"/>
      <c r="K242" s="170">
        <f>ROUND(#REF!*J242,2)</f>
        <v>0</v>
      </c>
      <c r="L242" s="170">
        <v>21</v>
      </c>
      <c r="M242" s="170">
        <f>#REF!*(1+L242/100)</f>
        <v>363000</v>
      </c>
      <c r="N242" s="161">
        <v>0</v>
      </c>
      <c r="O242" s="161">
        <f>ROUND(#REF!*N242,5)</f>
        <v>0</v>
      </c>
      <c r="P242" s="161">
        <v>0</v>
      </c>
      <c r="Q242" s="161">
        <f>ROUND(#REF!*P242,5)</f>
        <v>0</v>
      </c>
      <c r="R242" s="161"/>
      <c r="S242" s="161"/>
      <c r="T242" s="162">
        <v>0</v>
      </c>
      <c r="U242" s="161">
        <f>ROUND(#REF!*T242,2)</f>
        <v>0</v>
      </c>
      <c r="V242" s="151"/>
      <c r="X242" s="151"/>
      <c r="Y242" s="151"/>
      <c r="Z242" s="151"/>
      <c r="AA242" s="151"/>
      <c r="AB242" s="151"/>
      <c r="AC242" s="151"/>
      <c r="AD242" s="151"/>
      <c r="AE242" s="151" t="s">
        <v>154</v>
      </c>
      <c r="AF242" s="151"/>
      <c r="AG242" s="151"/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>
      <c r="A243" s="153" t="s">
        <v>137</v>
      </c>
      <c r="B243" s="160" t="s">
        <v>108</v>
      </c>
      <c r="C243" s="192" t="s">
        <v>109</v>
      </c>
      <c r="D243" s="164"/>
      <c r="E243" s="168"/>
      <c r="F243" s="171"/>
      <c r="G243" s="171">
        <f>SUMIF(AE249:AE251,"&lt;&gt;NOR",G244:G246)</f>
        <v>0</v>
      </c>
      <c r="H243" s="170"/>
      <c r="I243" s="170"/>
      <c r="J243" s="170"/>
      <c r="K243" s="170"/>
      <c r="L243" s="170"/>
      <c r="M243" s="170"/>
      <c r="N243" s="161"/>
      <c r="O243" s="161"/>
      <c r="P243" s="161"/>
      <c r="Q243" s="161"/>
      <c r="R243" s="161"/>
      <c r="S243" s="161"/>
      <c r="T243" s="162"/>
      <c r="U243" s="161"/>
      <c r="V243" s="151"/>
      <c r="X243" s="151"/>
      <c r="Y243" s="151"/>
      <c r="Z243" s="151"/>
      <c r="AA243" s="151"/>
      <c r="AB243" s="151"/>
      <c r="AC243" s="151"/>
      <c r="AD243" s="151"/>
      <c r="AE243" s="151" t="s">
        <v>144</v>
      </c>
      <c r="AF243" s="151"/>
      <c r="AG243" s="151"/>
      <c r="AH243" s="151"/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4" t="str">
        <f>#REF!</f>
        <v>Přesné vybavení bude upřesněno investorem</v>
      </c>
      <c r="BB243" s="151"/>
      <c r="BC243" s="151"/>
      <c r="BD243" s="151"/>
      <c r="BE243" s="151"/>
      <c r="BF243" s="151"/>
      <c r="BG243" s="151"/>
      <c r="BH243" s="151"/>
    </row>
    <row r="244" spans="1:60" outlineLevel="1">
      <c r="A244" s="152">
        <v>86</v>
      </c>
      <c r="B244" s="159" t="s">
        <v>426</v>
      </c>
      <c r="C244" s="190" t="s">
        <v>427</v>
      </c>
      <c r="D244" s="161" t="s">
        <v>275</v>
      </c>
      <c r="E244" s="166">
        <v>33.351999999999997</v>
      </c>
      <c r="F244" s="169">
        <v>0</v>
      </c>
      <c r="G244" s="170">
        <f>ROUND(E244*F244,2)</f>
        <v>0</v>
      </c>
      <c r="H244" s="170"/>
      <c r="I244" s="170">
        <f>ROUND(#REF!*H244,2)</f>
        <v>0</v>
      </c>
      <c r="J244" s="170"/>
      <c r="K244" s="170">
        <f>ROUND(#REF!*J244,2)</f>
        <v>0</v>
      </c>
      <c r="L244" s="170">
        <v>21</v>
      </c>
      <c r="M244" s="170">
        <f>#REF!*(1+L244/100)</f>
        <v>121000</v>
      </c>
      <c r="N244" s="161">
        <v>0</v>
      </c>
      <c r="O244" s="161">
        <f>ROUND(#REF!*N244,5)</f>
        <v>0</v>
      </c>
      <c r="P244" s="161">
        <v>0</v>
      </c>
      <c r="Q244" s="161">
        <f>ROUND(#REF!*P244,5)</f>
        <v>0</v>
      </c>
      <c r="R244" s="161"/>
      <c r="S244" s="161"/>
      <c r="T244" s="162">
        <v>0</v>
      </c>
      <c r="U244" s="161">
        <f>ROUND(#REF!*T244,2)</f>
        <v>0</v>
      </c>
      <c r="V244" s="151"/>
      <c r="X244" s="151"/>
      <c r="Y244" s="151"/>
      <c r="Z244" s="151"/>
      <c r="AA244" s="151"/>
      <c r="AB244" s="151"/>
      <c r="AC244" s="151"/>
      <c r="AD244" s="151"/>
      <c r="AE244" s="151" t="s">
        <v>154</v>
      </c>
      <c r="AF244" s="151"/>
      <c r="AG244" s="151"/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>
      <c r="A245" s="152"/>
      <c r="B245" s="159"/>
      <c r="C245" s="191" t="s">
        <v>428</v>
      </c>
      <c r="D245" s="163"/>
      <c r="E245" s="167">
        <v>33.351999999999997</v>
      </c>
      <c r="F245" s="170"/>
      <c r="G245" s="170"/>
      <c r="H245" s="170"/>
      <c r="I245" s="170"/>
      <c r="J245" s="170"/>
      <c r="K245" s="170"/>
      <c r="L245" s="170"/>
      <c r="M245" s="170"/>
      <c r="N245" s="161"/>
      <c r="O245" s="161"/>
      <c r="P245" s="161"/>
      <c r="Q245" s="161"/>
      <c r="R245" s="161"/>
      <c r="S245" s="161"/>
      <c r="T245" s="162"/>
      <c r="U245" s="161"/>
      <c r="V245" s="151"/>
      <c r="X245" s="151"/>
      <c r="Y245" s="151"/>
      <c r="Z245" s="151"/>
      <c r="AA245" s="151"/>
      <c r="AB245" s="151"/>
      <c r="AC245" s="151"/>
      <c r="AD245" s="151"/>
      <c r="AE245" s="151" t="s">
        <v>144</v>
      </c>
      <c r="AF245" s="151"/>
      <c r="AG245" s="151"/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4" t="str">
        <f>#REF!</f>
        <v>Přesné vybavení bude upřesněno investorem</v>
      </c>
      <c r="BB245" s="151"/>
      <c r="BC245" s="151"/>
      <c r="BD245" s="151"/>
      <c r="BE245" s="151"/>
      <c r="BF245" s="151"/>
      <c r="BG245" s="151"/>
      <c r="BH245" s="151"/>
    </row>
    <row r="246" spans="1:60">
      <c r="A246" s="152">
        <v>87</v>
      </c>
      <c r="B246" s="159" t="s">
        <v>429</v>
      </c>
      <c r="C246" s="190" t="s">
        <v>430</v>
      </c>
      <c r="D246" s="161" t="s">
        <v>275</v>
      </c>
      <c r="E246" s="166">
        <v>33.351999999999997</v>
      </c>
      <c r="F246" s="169">
        <v>0</v>
      </c>
      <c r="G246" s="170">
        <f>ROUND(E246*F246,2)</f>
        <v>0</v>
      </c>
      <c r="H246" s="171"/>
      <c r="I246" s="171">
        <f>SUM(I247:I247)</f>
        <v>0</v>
      </c>
      <c r="J246" s="171"/>
      <c r="K246" s="171">
        <f>SUM(K247:K247)</f>
        <v>0</v>
      </c>
      <c r="L246" s="171"/>
      <c r="M246" s="171">
        <f>SUM(M247:M247)</f>
        <v>0</v>
      </c>
      <c r="N246" s="164"/>
      <c r="O246" s="164">
        <f>SUM(O247:O247)</f>
        <v>0</v>
      </c>
      <c r="P246" s="164"/>
      <c r="Q246" s="164">
        <f>SUM(Q247:Q247)</f>
        <v>0</v>
      </c>
      <c r="R246" s="164"/>
      <c r="S246" s="164"/>
      <c r="T246" s="165"/>
      <c r="U246" s="164">
        <f>SUM(U247:U247)</f>
        <v>0</v>
      </c>
      <c r="AE246" t="s">
        <v>138</v>
      </c>
    </row>
    <row r="247" spans="1:60" outlineLevel="1">
      <c r="A247" s="153" t="s">
        <v>137</v>
      </c>
      <c r="B247" s="160" t="s">
        <v>110</v>
      </c>
      <c r="C247" s="192" t="s">
        <v>27</v>
      </c>
      <c r="D247" s="164"/>
      <c r="E247" s="168"/>
      <c r="F247" s="171"/>
      <c r="G247" s="171">
        <f>SUMIF(AE253:AE253,"&lt;&gt;NOR",G248:G248)</f>
        <v>0</v>
      </c>
      <c r="H247" s="170"/>
      <c r="I247" s="170">
        <f>ROUND(E242*H247,2)</f>
        <v>0</v>
      </c>
      <c r="J247" s="170"/>
      <c r="K247" s="170">
        <f>ROUND(E242*J247,2)</f>
        <v>0</v>
      </c>
      <c r="L247" s="170">
        <v>21</v>
      </c>
      <c r="M247" s="170">
        <f>G242*(1+L247/100)</f>
        <v>0</v>
      </c>
      <c r="N247" s="161">
        <v>0</v>
      </c>
      <c r="O247" s="161">
        <f>ROUND(E242*N247,5)</f>
        <v>0</v>
      </c>
      <c r="P247" s="161">
        <v>0</v>
      </c>
      <c r="Q247" s="161">
        <f>ROUND(E242*P247,5)</f>
        <v>0</v>
      </c>
      <c r="R247" s="161"/>
      <c r="S247" s="161"/>
      <c r="T247" s="162">
        <v>0</v>
      </c>
      <c r="U247" s="161">
        <f>ROUND(E242*T247,2)</f>
        <v>0</v>
      </c>
      <c r="V247" s="151"/>
      <c r="X247" s="151"/>
      <c r="Y247" s="151"/>
      <c r="Z247" s="151"/>
      <c r="AA247" s="151"/>
      <c r="AB247" s="151"/>
      <c r="AC247" s="151"/>
      <c r="AD247" s="151"/>
      <c r="AE247" s="151" t="s">
        <v>154</v>
      </c>
      <c r="AF247" s="151"/>
      <c r="AG247" s="151"/>
      <c r="AH247" s="151"/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ht="20.399999999999999">
      <c r="A248" s="152">
        <v>88</v>
      </c>
      <c r="B248" s="159" t="s">
        <v>431</v>
      </c>
      <c r="C248" s="190" t="s">
        <v>432</v>
      </c>
      <c r="D248" s="161" t="s">
        <v>297</v>
      </c>
      <c r="E248" s="166">
        <v>1</v>
      </c>
      <c r="F248" s="169">
        <v>0</v>
      </c>
      <c r="G248" s="170">
        <f>ROUND(E248*F248,2)</f>
        <v>0</v>
      </c>
      <c r="H248" s="171"/>
      <c r="I248" s="171">
        <f>SUM(I249:I251)</f>
        <v>0</v>
      </c>
      <c r="J248" s="171"/>
      <c r="K248" s="171">
        <f>SUM(K249:K251)</f>
        <v>0</v>
      </c>
      <c r="L248" s="171"/>
      <c r="M248" s="171">
        <f>SUM(M249:M251)</f>
        <v>0</v>
      </c>
      <c r="N248" s="164"/>
      <c r="O248" s="164">
        <f>SUM(O249:O251)</f>
        <v>0</v>
      </c>
      <c r="P248" s="164"/>
      <c r="Q248" s="164">
        <f>SUM(Q249:Q251)</f>
        <v>0</v>
      </c>
      <c r="R248" s="164"/>
      <c r="S248" s="164"/>
      <c r="T248" s="165"/>
      <c r="U248" s="164">
        <f>SUM(U249:U251)</f>
        <v>89.38</v>
      </c>
      <c r="AE248" t="s">
        <v>138</v>
      </c>
    </row>
    <row r="249" spans="1:60" outlineLevel="1">
      <c r="A249" s="153" t="s">
        <v>137</v>
      </c>
      <c r="B249" s="160" t="s">
        <v>111</v>
      </c>
      <c r="C249" s="192" t="s">
        <v>26</v>
      </c>
      <c r="D249" s="164"/>
      <c r="E249" s="168"/>
      <c r="F249" s="171"/>
      <c r="G249" s="171">
        <f>SUMIF(AE255:AE258,"&lt;&gt;NOR",G250:G253)</f>
        <v>0</v>
      </c>
      <c r="H249" s="170"/>
      <c r="I249" s="170">
        <f>ROUND(E244*H249,2)</f>
        <v>0</v>
      </c>
      <c r="J249" s="170"/>
      <c r="K249" s="170">
        <f>ROUND(E244*J249,2)</f>
        <v>0</v>
      </c>
      <c r="L249" s="170">
        <v>21</v>
      </c>
      <c r="M249" s="170">
        <f>G244*(1+L249/100)</f>
        <v>0</v>
      </c>
      <c r="N249" s="161">
        <v>0</v>
      </c>
      <c r="O249" s="161">
        <f>ROUND(E244*N249,5)</f>
        <v>0</v>
      </c>
      <c r="P249" s="161">
        <v>0</v>
      </c>
      <c r="Q249" s="161">
        <f>ROUND(E244*P249,5)</f>
        <v>0</v>
      </c>
      <c r="R249" s="161"/>
      <c r="S249" s="161"/>
      <c r="T249" s="162">
        <v>2.68</v>
      </c>
      <c r="U249" s="161">
        <f>ROUND(E244*T249,2)</f>
        <v>89.38</v>
      </c>
      <c r="V249" s="151"/>
      <c r="X249" s="151"/>
      <c r="Y249" s="151"/>
      <c r="Z249" s="151"/>
      <c r="AA249" s="151"/>
      <c r="AB249" s="151"/>
      <c r="AC249" s="151"/>
      <c r="AD249" s="151"/>
      <c r="AE249" s="151" t="s">
        <v>142</v>
      </c>
      <c r="AF249" s="151"/>
      <c r="AG249" s="151"/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>
      <c r="A250" s="152">
        <v>89</v>
      </c>
      <c r="B250" s="159" t="s">
        <v>433</v>
      </c>
      <c r="C250" s="190" t="s">
        <v>434</v>
      </c>
      <c r="D250" s="161" t="s">
        <v>435</v>
      </c>
      <c r="E250" s="166">
        <v>1</v>
      </c>
      <c r="F250" s="169">
        <v>0</v>
      </c>
      <c r="G250" s="170">
        <f>ROUND(E250*F250,2)</f>
        <v>0</v>
      </c>
      <c r="H250" s="170"/>
      <c r="I250" s="170"/>
      <c r="J250" s="170"/>
      <c r="K250" s="170"/>
      <c r="L250" s="170"/>
      <c r="M250" s="170"/>
      <c r="N250" s="161"/>
      <c r="O250" s="161"/>
      <c r="P250" s="161"/>
      <c r="Q250" s="161"/>
      <c r="R250" s="161"/>
      <c r="S250" s="161"/>
      <c r="T250" s="162"/>
      <c r="U250" s="161"/>
      <c r="V250" s="151"/>
      <c r="X250" s="151"/>
      <c r="Y250" s="151"/>
      <c r="Z250" s="151"/>
      <c r="AA250" s="151"/>
      <c r="AB250" s="151"/>
      <c r="AC250" s="151"/>
      <c r="AD250" s="151"/>
      <c r="AE250" s="151" t="s">
        <v>156</v>
      </c>
      <c r="AF250" s="151">
        <v>0</v>
      </c>
      <c r="AG250" s="151"/>
      <c r="AH250" s="151"/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1">
      <c r="A251" s="152">
        <v>90</v>
      </c>
      <c r="B251" s="159" t="s">
        <v>437</v>
      </c>
      <c r="C251" s="190" t="s">
        <v>438</v>
      </c>
      <c r="D251" s="161" t="s">
        <v>435</v>
      </c>
      <c r="E251" s="166">
        <v>1</v>
      </c>
      <c r="F251" s="169">
        <v>0</v>
      </c>
      <c r="G251" s="170">
        <f>ROUND(E251*F251,2)</f>
        <v>0</v>
      </c>
      <c r="H251" s="170"/>
      <c r="I251" s="170">
        <f>ROUND(E246*H251,2)</f>
        <v>0</v>
      </c>
      <c r="J251" s="170"/>
      <c r="K251" s="170">
        <f>ROUND(E246*J251,2)</f>
        <v>0</v>
      </c>
      <c r="L251" s="170">
        <v>21</v>
      </c>
      <c r="M251" s="170">
        <f>G246*(1+L251/100)</f>
        <v>0</v>
      </c>
      <c r="N251" s="161">
        <v>0</v>
      </c>
      <c r="O251" s="161">
        <f>ROUND(E246*N251,5)</f>
        <v>0</v>
      </c>
      <c r="P251" s="161">
        <v>0</v>
      </c>
      <c r="Q251" s="161">
        <f>ROUND(E246*P251,5)</f>
        <v>0</v>
      </c>
      <c r="R251" s="161"/>
      <c r="S251" s="161"/>
      <c r="T251" s="162">
        <v>0</v>
      </c>
      <c r="U251" s="161">
        <f>ROUND(E246*T251,2)</f>
        <v>0</v>
      </c>
      <c r="V251" s="151"/>
      <c r="X251" s="151"/>
      <c r="Y251" s="151"/>
      <c r="Z251" s="151"/>
      <c r="AA251" s="151"/>
      <c r="AB251" s="151"/>
      <c r="AC251" s="151"/>
      <c r="AD251" s="151"/>
      <c r="AE251" s="151" t="s">
        <v>154</v>
      </c>
      <c r="AF251" s="151"/>
      <c r="AG251" s="151"/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>
      <c r="A252" s="152">
        <v>91</v>
      </c>
      <c r="B252" s="159" t="s">
        <v>439</v>
      </c>
      <c r="C252" s="190" t="s">
        <v>440</v>
      </c>
      <c r="D252" s="161" t="s">
        <v>435</v>
      </c>
      <c r="E252" s="166">
        <v>1</v>
      </c>
      <c r="F252" s="169">
        <v>0</v>
      </c>
      <c r="G252" s="170">
        <f>ROUND(E252*F252,2)</f>
        <v>0</v>
      </c>
      <c r="H252" s="171"/>
      <c r="I252" s="171">
        <f>SUM(I253:I253)</f>
        <v>0</v>
      </c>
      <c r="J252" s="171"/>
      <c r="K252" s="171">
        <f>SUM(K253:K253)</f>
        <v>0</v>
      </c>
      <c r="L252" s="171"/>
      <c r="M252" s="171">
        <f>SUM(M253:M253)</f>
        <v>0</v>
      </c>
      <c r="N252" s="164"/>
      <c r="O252" s="164">
        <f>SUM(O253:O253)</f>
        <v>0</v>
      </c>
      <c r="P252" s="164"/>
      <c r="Q252" s="164">
        <f>SUM(Q253:Q253)</f>
        <v>0</v>
      </c>
      <c r="R252" s="164"/>
      <c r="S252" s="164"/>
      <c r="T252" s="165"/>
      <c r="U252" s="164">
        <f>SUM(U253:U253)</f>
        <v>0</v>
      </c>
      <c r="AE252" t="s">
        <v>138</v>
      </c>
    </row>
    <row r="253" spans="1:60" outlineLevel="1">
      <c r="A253" s="179">
        <v>92</v>
      </c>
      <c r="B253" s="180" t="s">
        <v>441</v>
      </c>
      <c r="C253" s="193" t="s">
        <v>442</v>
      </c>
      <c r="D253" s="181" t="s">
        <v>435</v>
      </c>
      <c r="E253" s="182">
        <v>1</v>
      </c>
      <c r="F253" s="183">
        <v>0</v>
      </c>
      <c r="G253" s="184">
        <f>ROUND(E253*F253,2)</f>
        <v>0</v>
      </c>
      <c r="H253" s="170"/>
      <c r="I253" s="170">
        <f>ROUND(E248*H253,2)</f>
        <v>0</v>
      </c>
      <c r="J253" s="170"/>
      <c r="K253" s="170">
        <f>ROUND(E248*J253,2)</f>
        <v>0</v>
      </c>
      <c r="L253" s="170">
        <v>21</v>
      </c>
      <c r="M253" s="170">
        <f>G248*(1+L253/100)</f>
        <v>0</v>
      </c>
      <c r="N253" s="161">
        <v>0</v>
      </c>
      <c r="O253" s="161">
        <f>ROUND(E248*N253,5)</f>
        <v>0</v>
      </c>
      <c r="P253" s="161">
        <v>0</v>
      </c>
      <c r="Q253" s="161">
        <f>ROUND(E248*P253,5)</f>
        <v>0</v>
      </c>
      <c r="R253" s="161"/>
      <c r="S253" s="161"/>
      <c r="T253" s="162">
        <v>0</v>
      </c>
      <c r="U253" s="161">
        <f>ROUND(E248*T253,2)</f>
        <v>0</v>
      </c>
      <c r="V253" s="151"/>
      <c r="X253" s="151"/>
      <c r="Y253" s="151"/>
      <c r="Z253" s="151"/>
      <c r="AA253" s="151"/>
      <c r="AB253" s="151"/>
      <c r="AC253" s="151"/>
      <c r="AD253" s="151"/>
      <c r="AE253" s="151" t="s">
        <v>154</v>
      </c>
      <c r="AF253" s="151"/>
      <c r="AG253" s="151"/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>
      <c r="A254" s="6"/>
      <c r="B254" s="7" t="s">
        <v>443</v>
      </c>
      <c r="C254" s="194" t="s">
        <v>443</v>
      </c>
      <c r="D254" s="6"/>
      <c r="E254" s="6"/>
      <c r="F254" s="6"/>
      <c r="G254" s="6"/>
      <c r="H254" s="171"/>
      <c r="I254" s="171">
        <f>SUM(I255:I258)</f>
        <v>0</v>
      </c>
      <c r="J254" s="171"/>
      <c r="K254" s="171">
        <f>SUM(K255:K258)</f>
        <v>0</v>
      </c>
      <c r="L254" s="171"/>
      <c r="M254" s="171">
        <f>SUM(M255:M258)</f>
        <v>0</v>
      </c>
      <c r="N254" s="164"/>
      <c r="O254" s="164">
        <f>SUM(O255:O258)</f>
        <v>0</v>
      </c>
      <c r="P254" s="164"/>
      <c r="Q254" s="164">
        <f>SUM(Q255:Q258)</f>
        <v>0</v>
      </c>
      <c r="R254" s="164"/>
      <c r="S254" s="164"/>
      <c r="T254" s="165"/>
      <c r="U254" s="164">
        <f>SUM(U255:U258)</f>
        <v>0</v>
      </c>
      <c r="AE254" t="s">
        <v>138</v>
      </c>
    </row>
    <row r="255" spans="1:60" outlineLevel="1">
      <c r="A255" s="186"/>
      <c r="B255" s="187" t="s">
        <v>28</v>
      </c>
      <c r="C255" s="195" t="s">
        <v>443</v>
      </c>
      <c r="D255" s="188"/>
      <c r="E255" s="188"/>
      <c r="F255" s="188"/>
      <c r="G255" s="189">
        <f>G8+G28+G33+G46+G50+G55+G63+G69+G71+G81+G116+G119+G127+G136+G154+G165+G168+G175+G177+G203+G208+G216+G222+G225+G239+G241+G243+G247+G249</f>
        <v>0</v>
      </c>
      <c r="H255" s="170"/>
      <c r="I255" s="170">
        <f>ROUND(E250*H255,2)</f>
        <v>0</v>
      </c>
      <c r="J255" s="170"/>
      <c r="K255" s="170">
        <f>ROUND(E250*J255,2)</f>
        <v>0</v>
      </c>
      <c r="L255" s="170">
        <v>21</v>
      </c>
      <c r="M255" s="170">
        <f>G250*(1+L255/100)</f>
        <v>0</v>
      </c>
      <c r="N255" s="161">
        <v>0</v>
      </c>
      <c r="O255" s="161">
        <f>ROUND(E250*N255,5)</f>
        <v>0</v>
      </c>
      <c r="P255" s="161">
        <v>0</v>
      </c>
      <c r="Q255" s="161">
        <f>ROUND(E250*P255,5)</f>
        <v>0</v>
      </c>
      <c r="R255" s="161"/>
      <c r="S255" s="161"/>
      <c r="T255" s="162">
        <v>0</v>
      </c>
      <c r="U255" s="161">
        <f>ROUND(E250*T255,2)</f>
        <v>0</v>
      </c>
      <c r="V255" s="151"/>
      <c r="X255" s="151"/>
      <c r="Y255" s="151"/>
      <c r="Z255" s="151"/>
      <c r="AA255" s="151"/>
      <c r="AB255" s="151"/>
      <c r="AC255" s="151"/>
      <c r="AD255" s="151"/>
      <c r="AE255" s="151" t="s">
        <v>436</v>
      </c>
      <c r="AF255" s="151"/>
      <c r="AG255" s="151"/>
      <c r="AH255" s="151"/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1">
      <c r="H256" s="170"/>
      <c r="I256" s="170">
        <f>ROUND(E251*H256,2)</f>
        <v>0</v>
      </c>
      <c r="J256" s="170"/>
      <c r="K256" s="170">
        <f>ROUND(E251*J256,2)</f>
        <v>0</v>
      </c>
      <c r="L256" s="170">
        <v>21</v>
      </c>
      <c r="M256" s="170">
        <f>G251*(1+L256/100)</f>
        <v>0</v>
      </c>
      <c r="N256" s="161">
        <v>0</v>
      </c>
      <c r="O256" s="161">
        <f>ROUND(E251*N256,5)</f>
        <v>0</v>
      </c>
      <c r="P256" s="161">
        <v>0</v>
      </c>
      <c r="Q256" s="161">
        <f>ROUND(E251*P256,5)</f>
        <v>0</v>
      </c>
      <c r="R256" s="161"/>
      <c r="S256" s="161"/>
      <c r="T256" s="162">
        <v>0</v>
      </c>
      <c r="U256" s="161">
        <f>ROUND(E251*T256,2)</f>
        <v>0</v>
      </c>
      <c r="V256" s="151"/>
      <c r="X256" s="151"/>
      <c r="Y256" s="151"/>
      <c r="Z256" s="151"/>
      <c r="AA256" s="151"/>
      <c r="AB256" s="151"/>
      <c r="AC256" s="151"/>
      <c r="AD256" s="151"/>
      <c r="AE256" s="151" t="s">
        <v>436</v>
      </c>
      <c r="AF256" s="151"/>
      <c r="AG256" s="151"/>
      <c r="AH256" s="151"/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>
      <c r="A257" s="260" t="s">
        <v>446</v>
      </c>
      <c r="B257" s="260"/>
      <c r="C257" s="261"/>
      <c r="D257" s="6"/>
      <c r="E257" s="6"/>
      <c r="F257" s="6"/>
      <c r="G257" s="6"/>
      <c r="H257" s="170"/>
      <c r="I257" s="170">
        <f>ROUND(E252*H257,2)</f>
        <v>0</v>
      </c>
      <c r="J257" s="170"/>
      <c r="K257" s="170">
        <f>ROUND(E252*J257,2)</f>
        <v>0</v>
      </c>
      <c r="L257" s="170">
        <v>21</v>
      </c>
      <c r="M257" s="170">
        <f>G252*(1+L257/100)</f>
        <v>0</v>
      </c>
      <c r="N257" s="161">
        <v>0</v>
      </c>
      <c r="O257" s="161">
        <f>ROUND(E252*N257,5)</f>
        <v>0</v>
      </c>
      <c r="P257" s="161">
        <v>0</v>
      </c>
      <c r="Q257" s="161">
        <f>ROUND(E252*P257,5)</f>
        <v>0</v>
      </c>
      <c r="R257" s="161"/>
      <c r="S257" s="161"/>
      <c r="T257" s="162">
        <v>0</v>
      </c>
      <c r="U257" s="161">
        <f>ROUND(E252*T257,2)</f>
        <v>0</v>
      </c>
      <c r="V257" s="151"/>
      <c r="X257" s="151"/>
      <c r="Y257" s="151"/>
      <c r="Z257" s="151"/>
      <c r="AA257" s="151"/>
      <c r="AB257" s="151"/>
      <c r="AC257" s="151"/>
      <c r="AD257" s="151"/>
      <c r="AE257" s="151" t="s">
        <v>436</v>
      </c>
      <c r="AF257" s="151"/>
      <c r="AG257" s="151"/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1">
      <c r="A258" s="262"/>
      <c r="B258" s="263"/>
      <c r="C258" s="264"/>
      <c r="D258" s="263"/>
      <c r="E258" s="263"/>
      <c r="F258" s="263"/>
      <c r="G258" s="265"/>
      <c r="H258" s="184"/>
      <c r="I258" s="184">
        <f>ROUND(E253*H258,2)</f>
        <v>0</v>
      </c>
      <c r="J258" s="184"/>
      <c r="K258" s="184">
        <f>ROUND(E253*J258,2)</f>
        <v>0</v>
      </c>
      <c r="L258" s="184">
        <v>21</v>
      </c>
      <c r="M258" s="184">
        <f>G253*(1+L258/100)</f>
        <v>0</v>
      </c>
      <c r="N258" s="181">
        <v>0</v>
      </c>
      <c r="O258" s="181">
        <f>ROUND(E253*N258,5)</f>
        <v>0</v>
      </c>
      <c r="P258" s="181">
        <v>0</v>
      </c>
      <c r="Q258" s="181">
        <f>ROUND(E253*P258,5)</f>
        <v>0</v>
      </c>
      <c r="R258" s="181"/>
      <c r="S258" s="181"/>
      <c r="T258" s="185">
        <v>0</v>
      </c>
      <c r="U258" s="181">
        <f>ROUND(E253*T258,2)</f>
        <v>0</v>
      </c>
      <c r="V258" s="151"/>
      <c r="X258" s="151"/>
      <c r="Y258" s="151"/>
      <c r="Z258" s="151"/>
      <c r="AA258" s="151"/>
      <c r="AB258" s="151"/>
      <c r="AC258" s="151"/>
      <c r="AD258" s="151"/>
      <c r="AE258" s="151" t="s">
        <v>436</v>
      </c>
      <c r="AF258" s="151"/>
      <c r="AG258" s="151"/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>
      <c r="A259" s="266"/>
      <c r="B259" s="267"/>
      <c r="C259" s="268"/>
      <c r="D259" s="267"/>
      <c r="E259" s="267"/>
      <c r="F259" s="267"/>
      <c r="G259" s="269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AC259">
        <v>15</v>
      </c>
      <c r="AD259">
        <v>21</v>
      </c>
    </row>
    <row r="260" spans="1:60">
      <c r="A260" s="266"/>
      <c r="B260" s="267"/>
      <c r="C260" s="268"/>
      <c r="D260" s="267"/>
      <c r="E260" s="267"/>
      <c r="F260" s="267"/>
      <c r="G260" s="269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AC260">
        <f ca="1">SUMIF(L7:L258,AC259,G7:G253)</f>
        <v>0</v>
      </c>
      <c r="AD260">
        <f ca="1">SUMIF(L7:L258,AD259,G7:G253)</f>
        <v>0</v>
      </c>
      <c r="AE260" t="s">
        <v>444</v>
      </c>
    </row>
    <row r="261" spans="1:60">
      <c r="A261" s="266"/>
      <c r="B261" s="267"/>
      <c r="C261" s="268"/>
      <c r="D261" s="267"/>
      <c r="E261" s="267"/>
      <c r="F261" s="267"/>
      <c r="G261" s="269"/>
    </row>
    <row r="262" spans="1:60">
      <c r="A262" s="270"/>
      <c r="B262" s="271"/>
      <c r="C262" s="272"/>
      <c r="D262" s="271"/>
      <c r="E262" s="271"/>
      <c r="F262" s="271"/>
      <c r="G262" s="273"/>
    </row>
  </sheetData>
  <mergeCells count="19">
    <mergeCell ref="A257:C257"/>
    <mergeCell ref="A258:G262"/>
    <mergeCell ref="C191:G191"/>
    <mergeCell ref="A1:G1"/>
    <mergeCell ref="C2:G2"/>
    <mergeCell ref="C3:G3"/>
    <mergeCell ref="C4:G4"/>
    <mergeCell ref="C10:G10"/>
    <mergeCell ref="C11:G11"/>
    <mergeCell ref="C13:G13"/>
    <mergeCell ref="C14:G14"/>
    <mergeCell ref="C16:G16"/>
    <mergeCell ref="C73:G73"/>
    <mergeCell ref="C121:G121"/>
    <mergeCell ref="C193:G193"/>
    <mergeCell ref="C205:G205"/>
    <mergeCell ref="C213:G213"/>
    <mergeCell ref="C218:G218"/>
    <mergeCell ref="C230:G230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Hajný</dc:creator>
  <cp:lastModifiedBy>Vašek</cp:lastModifiedBy>
  <cp:lastPrinted>2014-02-28T09:52:57Z</cp:lastPrinted>
  <dcterms:created xsi:type="dcterms:W3CDTF">2009-04-08T07:15:50Z</dcterms:created>
  <dcterms:modified xsi:type="dcterms:W3CDTF">2025-02-17T21:52:09Z</dcterms:modified>
</cp:coreProperties>
</file>